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LAWRENCE/"/>
    </mc:Choice>
  </mc:AlternateContent>
  <xr:revisionPtr revIDLastSave="0" documentId="8_{EEDCAF3D-6FFE-422A-8144-8DAFF06DF612}" xr6:coauthVersionLast="47" xr6:coauthVersionMax="47" xr10:uidLastSave="{00000000-0000-0000-0000-000000000000}"/>
  <bookViews>
    <workbookView xWindow="28690" yWindow="-110" windowWidth="29020" windowHeight="15820" xr2:uid="{00000000-000D-0000-FFFF-FFFF00000000}"/>
  </bookViews>
  <sheets>
    <sheet name="LAWRENCE" sheetId="2" r:id="rId1"/>
  </sheets>
  <definedNames>
    <definedName name="_xlnm.Print_Area" localSheetId="0">LAWRENCE!$A$1:$H$73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49" i="2" l="1"/>
  <c r="X48" i="2"/>
  <c r="W71" i="2"/>
  <c r="W48" i="2"/>
  <c r="V71" i="2" l="1"/>
  <c r="X47" i="2"/>
  <c r="X46" i="2"/>
  <c r="U71" i="2"/>
  <c r="X19" i="2"/>
  <c r="T71" i="2"/>
  <c r="X45" i="2"/>
  <c r="S71" i="2"/>
  <c r="X35" i="2"/>
  <c r="X37" i="2"/>
  <c r="R36" i="2"/>
  <c r="R34" i="2"/>
  <c r="X34" i="2" s="1"/>
  <c r="X61" i="2"/>
  <c r="Q71" i="2"/>
  <c r="X42" i="2"/>
  <c r="X43" i="2"/>
  <c r="X44" i="2"/>
  <c r="X41" i="2"/>
  <c r="P71" i="2"/>
  <c r="O17" i="2"/>
  <c r="X17" i="2" s="1"/>
  <c r="X13" i="2"/>
  <c r="X14" i="2"/>
  <c r="X15" i="2"/>
  <c r="X16" i="2"/>
  <c r="X18" i="2"/>
  <c r="O12" i="2"/>
  <c r="X40" i="2"/>
  <c r="N39" i="2"/>
  <c r="N71" i="2" s="1"/>
  <c r="R71" i="2" l="1"/>
  <c r="X36" i="2"/>
  <c r="O71" i="2"/>
  <c r="X12" i="2"/>
  <c r="X39" i="2"/>
  <c r="M15" i="2"/>
  <c r="M71" i="2" s="1"/>
  <c r="L71" i="2"/>
  <c r="X28" i="2"/>
  <c r="X29" i="2"/>
  <c r="K71" i="2"/>
  <c r="J10" i="2"/>
  <c r="X10" i="2" s="1"/>
  <c r="J8" i="2"/>
  <c r="X9" i="2"/>
  <c r="X11" i="2"/>
  <c r="X20" i="2"/>
  <c r="X21" i="2"/>
  <c r="X22" i="2"/>
  <c r="X23" i="2"/>
  <c r="X24" i="2"/>
  <c r="X25" i="2"/>
  <c r="X26" i="2"/>
  <c r="X27" i="2"/>
  <c r="X30" i="2"/>
  <c r="X31" i="2"/>
  <c r="X32" i="2"/>
  <c r="X33" i="2"/>
  <c r="X38" i="2"/>
  <c r="X50" i="2"/>
  <c r="X51" i="2"/>
  <c r="X52" i="2"/>
  <c r="X53" i="2"/>
  <c r="X54" i="2"/>
  <c r="X55" i="2"/>
  <c r="X56" i="2"/>
  <c r="X57" i="2"/>
  <c r="X58" i="2"/>
  <c r="X59" i="2"/>
  <c r="X60" i="2"/>
  <c r="X62" i="2"/>
  <c r="X63" i="2"/>
  <c r="X64" i="2"/>
  <c r="X65" i="2"/>
  <c r="X66" i="2"/>
  <c r="X67" i="2"/>
  <c r="X68" i="2"/>
  <c r="X69" i="2"/>
  <c r="X70" i="2"/>
  <c r="I66" i="2"/>
  <c r="J71" i="2" l="1"/>
  <c r="X8" i="2"/>
  <c r="I71" i="2"/>
  <c r="H71" i="2"/>
</calcChain>
</file>

<file path=xl/sharedStrings.xml><?xml version="1.0" encoding="utf-8"?>
<sst xmlns="http://schemas.openxmlformats.org/spreadsheetml/2006/main" count="255" uniqueCount="163">
  <si>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</si>
  <si>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</si>
  <si>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</si>
  <si>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</si>
  <si>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</si>
  <si>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</si>
  <si>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</si>
  <si>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</si>
  <si>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</si>
  <si>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</si>
  <si>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</si>
  <si>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</si>
  <si>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</si>
  <si>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</si>
  <si>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</si>
  <si>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</si>
  <si>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7002-6628</t>
  </si>
  <si>
    <t>7003-1010</t>
  </si>
  <si>
    <t>WORKFORCE TRAINING FUND</t>
  </si>
  <si>
    <t>N.A</t>
  </si>
  <si>
    <t>4400-3067</t>
  </si>
  <si>
    <t>K103</t>
  </si>
  <si>
    <t>7003-0135</t>
  </si>
  <si>
    <t>K264</t>
  </si>
  <si>
    <t>7002-6626</t>
  </si>
  <si>
    <t>K105</t>
  </si>
  <si>
    <t>K107</t>
  </si>
  <si>
    <t>7003-0803</t>
  </si>
  <si>
    <t>K284</t>
  </si>
  <si>
    <t>CT EOL 23CCLAWTRADE</t>
  </si>
  <si>
    <t>FAIN #</t>
  </si>
  <si>
    <t>AA-38535-22-55-A-25</t>
  </si>
  <si>
    <t>ES38736-22-55-A-25</t>
  </si>
  <si>
    <t>TA38685-22-55-A-25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</si>
  <si>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</si>
  <si>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</si>
  <si>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</si>
  <si>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</si>
  <si>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</si>
  <si>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</si>
  <si>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</si>
  <si>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L29TZUSNKTF8</t>
  </si>
  <si>
    <t>VC6000192104</t>
  </si>
  <si>
    <t>WPP SNAP EXPANSION</t>
  </si>
  <si>
    <t>TO ADD WPP SNAP EXPANSION FUNDS</t>
  </si>
  <si>
    <t>INITIAL AWARD FY25</t>
  </si>
  <si>
    <t>CT EOL 25CCLAWWP</t>
  </si>
  <si>
    <t>INITIAL AWARD FY25 JUNE 5, 2024</t>
  </si>
  <si>
    <t>JULY 1, 2024-SEPT. 30, 2024</t>
  </si>
  <si>
    <t>F20243067</t>
  </si>
  <si>
    <t>234MA441Q7503 </t>
  </si>
  <si>
    <t>CT EOL 25CCLAWNEGREA</t>
  </si>
  <si>
    <t>BUDGET #1 FY25</t>
  </si>
  <si>
    <t>BUDGET #1 FY25 JULY 23, 2024</t>
  </si>
  <si>
    <t>TO ADD RESEA FUNDS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</si>
  <si>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</si>
  <si>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</si>
  <si>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</si>
  <si>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</si>
  <si>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</si>
  <si>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</si>
  <si>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</si>
  <si>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CT EOL 25CCLAWWIA</t>
  </si>
  <si>
    <t>BUDGET #2 FY25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</si>
  <si>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</si>
  <si>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</si>
  <si>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</si>
  <si>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7003-1631</t>
  </si>
  <si>
    <t>JULY 1, 2025-JUNE 30,2026</t>
  </si>
  <si>
    <t>ADULT</t>
  </si>
  <si>
    <t>FWIAADT25A</t>
  </si>
  <si>
    <t>7003-1630</t>
  </si>
  <si>
    <t>BUDGET #2 FY25 AUGUST 2, 2024</t>
  </si>
  <si>
    <t>TO ADD WIOA FUNDS</t>
  </si>
  <si>
    <t>BUDGET #3 FY25</t>
  </si>
  <si>
    <t>BUDGET #3 FY25 SEPT 18, 2024</t>
  </si>
  <si>
    <t>TO ADD SOS FUNDS</t>
  </si>
  <si>
    <t>CT EOL 25CCLAWSOSWTF</t>
  </si>
  <si>
    <t>STOSCC2025</t>
  </si>
  <si>
    <t>BUDGET #4 FY25</t>
  </si>
  <si>
    <t>WTRUSTF25</t>
  </si>
  <si>
    <t>TO ADD WTF FUNDS</t>
  </si>
  <si>
    <t>BUDGET #4 FY25 SEPT 20, 2024</t>
  </si>
  <si>
    <t>BUDGET #5 FY25</t>
  </si>
  <si>
    <t>TO ADD WIOA ADULT FUNDS</t>
  </si>
  <si>
    <t>BUDGET #5 FY25 NOVEMBER 4, 2024</t>
  </si>
  <si>
    <t>FWIAADT25B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</si>
  <si>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</si>
  <si>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</si>
  <si>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</si>
  <si>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</si>
  <si>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</si>
  <si>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</si>
  <si>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Friendly Reminder:  You must submit a budget and budget narrative for these funds.  Please submit by COB, December 9th, 2024 to Lisa Caissie at Lisa.J.Caissie@mass.gov.  Thank you.</t>
  </si>
  <si>
    <t>TO ADD SHELTER FUNDS</t>
  </si>
  <si>
    <t>BUDGET #6 FY25 NOVEMBER 20, 2024</t>
  </si>
  <si>
    <t>BUDGET #6 FY25</t>
  </si>
  <si>
    <t>BUDGET #7 FY25</t>
  </si>
  <si>
    <t>TO ADD FY25 DISLOCATED WORKER</t>
  </si>
  <si>
    <t>BUDGET #7 FY25 NOVEMBER 20, 2024</t>
  </si>
  <si>
    <t>DISLOCATED WORKER</t>
  </si>
  <si>
    <t>FWIADWK25A</t>
  </si>
  <si>
    <t>7003-1778</t>
  </si>
  <si>
    <t>FWIADWK25B</t>
  </si>
  <si>
    <t>BUDGET #8 FY25</t>
  </si>
  <si>
    <t>TO ADD PARTNER FUNDS</t>
  </si>
  <si>
    <t>BUDGET #8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</si>
  <si>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</si>
  <si>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</si>
  <si>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</si>
  <si>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</si>
  <si>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</si>
  <si>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</si>
  <si>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</si>
  <si>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</si>
  <si>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</si>
  <si>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</si>
  <si>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</si>
  <si>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</si>
  <si>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</si>
  <si>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</si>
  <si>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</si>
  <si>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</si>
  <si>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JVSG FUNDS</t>
  </si>
  <si>
    <t>BUDGET #9 FY25 DECEMBER 23, 2024</t>
  </si>
  <si>
    <t>CT EOL 25CCLAWVETSUI</t>
  </si>
  <si>
    <t>BUDGET #9 FY25</t>
  </si>
  <si>
    <t xml:space="preserve">JVSG FY25 Infrastructure </t>
  </si>
  <si>
    <t>FVETS2024</t>
  </si>
  <si>
    <t>K109</t>
  </si>
  <si>
    <t>TO ADD WP FUNDS</t>
  </si>
  <si>
    <t>BUDGET #10 FY25 JANUARY 14, 2025</t>
  </si>
  <si>
    <t>BUDGET #10 FY25</t>
  </si>
  <si>
    <t>WP 90%</t>
  </si>
  <si>
    <t>FES2025</t>
  </si>
  <si>
    <t>JULY 1, 2025-JUNE 30, 2026</t>
  </si>
  <si>
    <t>WP 10%</t>
  </si>
  <si>
    <t>BUDGET #11 FY25</t>
  </si>
  <si>
    <t>BUDGET #11 FY25 JANUARY 17, 2025</t>
  </si>
  <si>
    <t>TO ADD DTA WPP</t>
  </si>
  <si>
    <t>DTA WPP</t>
  </si>
  <si>
    <t>SPSS2025</t>
  </si>
  <si>
    <t>4400-1979</t>
  </si>
  <si>
    <t>K227</t>
  </si>
  <si>
    <t>BUDGET #12 FY25</t>
  </si>
  <si>
    <t>RAPID RESPONSE STATE STAFF</t>
  </si>
  <si>
    <t>BUDGET #12 FY25 FEB. 4, 2025</t>
  </si>
  <si>
    <t>TO ADD RAPID RESPONSE STATE STAFF</t>
  </si>
  <si>
    <t>BUDGET #13 FY25</t>
  </si>
  <si>
    <t>MA SCSEP</t>
  </si>
  <si>
    <t>FAD24A60AD</t>
  </si>
  <si>
    <t>9110-1178</t>
  </si>
  <si>
    <t>K116</t>
  </si>
  <si>
    <t>BUDGET #13  FY25 MARCH 6, 2025</t>
  </si>
  <si>
    <t>BUDGET #14 FY25</t>
  </si>
  <si>
    <t>OPERATION ABLE</t>
  </si>
  <si>
    <t>7003-0006</t>
  </si>
  <si>
    <t>K246</t>
  </si>
  <si>
    <t>DCSSCSEP25</t>
  </si>
  <si>
    <t>BUDGET #14  FY25 APRIL 2, 2025</t>
  </si>
  <si>
    <t>PART 2A:  MCC CAPACITY-EA SHELTER SUPPLEMENTAL FUNDING</t>
  </si>
  <si>
    <t>BUDGET #15 FY25</t>
  </si>
  <si>
    <t>BUDGET #15 FY25 APRIL 18,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</si>
</sst>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0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1" fillId="0" borderId="0"/>
    <xf numFmtId="0" fontId="22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0" xfId="0" applyFont="1"/>
    <xf numFmtId="0" fontId="13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37" fontId="8" fillId="0" borderId="2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44" fontId="7" fillId="0" borderId="0" xfId="0" applyNumberFormat="1" applyFont="1"/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7" fillId="2" borderId="0" xfId="0" applyFont="1" applyFill="1"/>
    <xf numFmtId="44" fontId="9" fillId="0" borderId="2" xfId="1" applyFont="1" applyFill="1" applyBorder="1" applyAlignment="1">
      <alignment horizontal="center"/>
    </xf>
    <xf numFmtId="0" fontId="12" fillId="0" borderId="0" xfId="0" applyFont="1"/>
    <xf numFmtId="0" fontId="19" fillId="0" borderId="10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23" fillId="3" borderId="0" xfId="3" applyFont="1" applyFill="1" applyAlignment="1">
      <alignment vertical="center"/>
    </xf>
    <xf numFmtId="0" fontId="24" fillId="3" borderId="0" xfId="0" applyFont="1" applyFill="1"/>
    <xf numFmtId="0" fontId="24" fillId="3" borderId="0" xfId="0" applyFont="1" applyFill="1" applyAlignment="1">
      <alignment horizontal="center"/>
    </xf>
    <xf numFmtId="44" fontId="24" fillId="3" borderId="0" xfId="1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3" fillId="0" borderId="2" xfId="0" applyFont="1" applyBorder="1"/>
    <xf numFmtId="0" fontId="14" fillId="0" borderId="2" xfId="0" applyFont="1" applyBorder="1"/>
    <xf numFmtId="0" fontId="8" fillId="0" borderId="2" xfId="0" applyFont="1" applyBorder="1" applyAlignment="1" applyProtection="1">
      <alignment horizontal="center"/>
      <protection locked="0"/>
    </xf>
    <xf numFmtId="0" fontId="14" fillId="0" borderId="2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7" fillId="0" borderId="2" xfId="0" applyFont="1" applyBorder="1" applyAlignment="1">
      <alignment vertical="center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8"/>
  <sheetViews>
    <sheetView tabSelected="1" topLeftCell="A5" zoomScale="130" zoomScaleNormal="130" workbookViewId="0">
      <selection activeCell="A118" sqref="A118"/>
    </sheetView>
  </sheetViews>
  <sheetFormatPr defaultColWidth="9.1796875" defaultRowHeight="12" x14ac:dyDescent="0.3"/>
  <cols>
    <col min="1" max="1" width="78.453125" style="3" customWidth="1"/>
    <col min="2" max="2" width="38.453125" style="3" customWidth="1"/>
    <col min="3" max="3" width="19.1796875" style="2" customWidth="1"/>
    <col min="4" max="4" width="16.1796875" style="2" customWidth="1"/>
    <col min="5" max="5" width="11.453125" style="2" customWidth="1"/>
    <col min="6" max="6" width="8.26953125" style="2" bestFit="1" customWidth="1"/>
    <col min="7" max="7" width="28.453125" style="2" customWidth="1"/>
    <col min="8" max="8" width="14.08984375" style="2" hidden="1" customWidth="1"/>
    <col min="9" max="9" width="12.90625" style="2" hidden="1" customWidth="1"/>
    <col min="10" max="22" width="23.54296875" style="2" hidden="1" customWidth="1"/>
    <col min="23" max="23" width="23.54296875" style="2" customWidth="1"/>
    <col min="24" max="24" width="14.1796875" style="3" hidden="1" customWidth="1"/>
    <col min="25" max="25" width="11.1796875" style="3" bestFit="1" customWidth="1"/>
    <col min="26" max="26" width="12.90625" style="3" bestFit="1" customWidth="1"/>
    <col min="27" max="16384" width="9.1796875" style="3"/>
  </cols>
  <sheetData>
    <row r="1" spans="1:24" ht="20.5" x14ac:dyDescent="0.45">
      <c r="A1" s="3" t="s">
        <v>11</v>
      </c>
      <c r="B1" s="94" t="s">
        <v>10</v>
      </c>
      <c r="C1" s="95"/>
      <c r="D1" s="95"/>
      <c r="E1" s="95"/>
      <c r="F1" s="95"/>
      <c r="G1" s="95"/>
      <c r="H1" s="95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4" ht="20.5" x14ac:dyDescent="0.45">
      <c r="A2" s="4" t="s">
        <v>12</v>
      </c>
      <c r="B2" s="6"/>
      <c r="C2" s="6"/>
      <c r="D2" s="6"/>
      <c r="E2" s="7"/>
      <c r="F2" s="7"/>
      <c r="G2" s="7"/>
    </row>
    <row r="3" spans="1:24" ht="20.5" x14ac:dyDescent="0.45">
      <c r="A3" s="4" t="s">
        <v>13</v>
      </c>
      <c r="B3" s="6" t="s">
        <v>7</v>
      </c>
      <c r="C3" s="1"/>
    </row>
    <row r="4" spans="1:24" ht="21" thickBot="1" x14ac:dyDescent="0.5">
      <c r="A4" s="4"/>
      <c r="B4" s="5"/>
      <c r="C4" s="1"/>
    </row>
    <row r="5" spans="1:24" s="9" customFormat="1" ht="55" customHeight="1" thickBot="1" x14ac:dyDescent="0.4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61" t="s">
        <v>30</v>
      </c>
      <c r="H5" s="31" t="s">
        <v>45</v>
      </c>
      <c r="I5" s="61" t="s">
        <v>52</v>
      </c>
      <c r="J5" s="61" t="s">
        <v>63</v>
      </c>
      <c r="K5" s="61" t="s">
        <v>74</v>
      </c>
      <c r="L5" s="61" t="s">
        <v>79</v>
      </c>
      <c r="M5" s="61" t="s">
        <v>83</v>
      </c>
      <c r="N5" s="61" t="s">
        <v>96</v>
      </c>
      <c r="O5" s="61" t="s">
        <v>97</v>
      </c>
      <c r="P5" s="61" t="s">
        <v>104</v>
      </c>
      <c r="Q5" s="61" t="s">
        <v>126</v>
      </c>
      <c r="R5" s="61" t="s">
        <v>132</v>
      </c>
      <c r="S5" s="61" t="s">
        <v>137</v>
      </c>
      <c r="T5" s="61" t="s">
        <v>144</v>
      </c>
      <c r="U5" s="61" t="s">
        <v>148</v>
      </c>
      <c r="V5" s="61" t="s">
        <v>154</v>
      </c>
      <c r="W5" s="61" t="s">
        <v>161</v>
      </c>
      <c r="X5" s="8" t="s">
        <v>6</v>
      </c>
    </row>
    <row r="6" spans="1:24" s="9" customFormat="1" ht="14.5" hidden="1" x14ac:dyDescent="0.35">
      <c r="A6" s="24" t="s">
        <v>8</v>
      </c>
      <c r="B6" s="25"/>
      <c r="C6" s="26"/>
      <c r="D6" s="26"/>
      <c r="E6" s="27"/>
      <c r="F6" s="28"/>
      <c r="G6" s="28"/>
      <c r="H6" s="28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29"/>
    </row>
    <row r="7" spans="1:24" s="9" customFormat="1" ht="14.5" hidden="1" x14ac:dyDescent="0.35">
      <c r="A7" s="14" t="s">
        <v>62</v>
      </c>
      <c r="B7" s="10"/>
      <c r="C7" s="11"/>
      <c r="D7" s="11"/>
      <c r="E7" s="12"/>
      <c r="F7" s="13"/>
      <c r="G7" s="13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15"/>
    </row>
    <row r="8" spans="1:24" s="9" customFormat="1" ht="14.5" hidden="1" x14ac:dyDescent="0.35">
      <c r="A8" s="63" t="s">
        <v>64</v>
      </c>
      <c r="B8" s="16" t="s">
        <v>65</v>
      </c>
      <c r="C8" s="51" t="s">
        <v>66</v>
      </c>
      <c r="D8" s="14" t="s">
        <v>67</v>
      </c>
      <c r="E8" s="14">
        <v>6501</v>
      </c>
      <c r="F8" s="16">
        <v>17.259</v>
      </c>
      <c r="G8" s="67" t="s">
        <v>31</v>
      </c>
      <c r="H8" s="48"/>
      <c r="I8" s="48"/>
      <c r="J8" s="48">
        <f>1247150-1</f>
        <v>1247149</v>
      </c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15">
        <f>J8</f>
        <v>1247149</v>
      </c>
    </row>
    <row r="9" spans="1:24" s="9" customFormat="1" ht="14.5" hidden="1" x14ac:dyDescent="0.35">
      <c r="A9" s="63" t="s">
        <v>64</v>
      </c>
      <c r="B9" s="16" t="s">
        <v>68</v>
      </c>
      <c r="C9" s="51" t="s">
        <v>66</v>
      </c>
      <c r="D9" s="14" t="s">
        <v>67</v>
      </c>
      <c r="E9" s="14">
        <v>6501</v>
      </c>
      <c r="F9" s="16">
        <v>17.259</v>
      </c>
      <c r="G9" s="67" t="s">
        <v>31</v>
      </c>
      <c r="H9" s="48"/>
      <c r="I9" s="48"/>
      <c r="J9" s="48">
        <v>1</v>
      </c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15">
        <f t="shared" ref="X9:X70" si="0">J9</f>
        <v>1</v>
      </c>
    </row>
    <row r="10" spans="1:24" s="9" customFormat="1" ht="14.5" hidden="1" x14ac:dyDescent="0.35">
      <c r="A10" s="17" t="s">
        <v>69</v>
      </c>
      <c r="B10" s="16" t="s">
        <v>65</v>
      </c>
      <c r="C10" s="51" t="s">
        <v>70</v>
      </c>
      <c r="D10" s="14" t="s">
        <v>71</v>
      </c>
      <c r="E10" s="14">
        <v>6502</v>
      </c>
      <c r="F10" s="14">
        <v>17.257999999999999</v>
      </c>
      <c r="G10" s="67" t="s">
        <v>31</v>
      </c>
      <c r="H10" s="48"/>
      <c r="I10" s="48"/>
      <c r="J10" s="48">
        <f>222524-1</f>
        <v>222523</v>
      </c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15">
        <f t="shared" si="0"/>
        <v>222523</v>
      </c>
    </row>
    <row r="11" spans="1:24" s="18" customFormat="1" ht="14.5" hidden="1" x14ac:dyDescent="0.35">
      <c r="A11" s="17" t="s">
        <v>69</v>
      </c>
      <c r="B11" s="16" t="s">
        <v>68</v>
      </c>
      <c r="C11" s="51" t="s">
        <v>70</v>
      </c>
      <c r="D11" s="14" t="s">
        <v>71</v>
      </c>
      <c r="E11" s="14">
        <v>6502</v>
      </c>
      <c r="F11" s="14">
        <v>17.257999999999999</v>
      </c>
      <c r="G11" s="67" t="s">
        <v>31</v>
      </c>
      <c r="H11" s="48"/>
      <c r="I11" s="48"/>
      <c r="J11" s="48">
        <v>1</v>
      </c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15">
        <f t="shared" si="0"/>
        <v>1</v>
      </c>
    </row>
    <row r="12" spans="1:24" s="9" customFormat="1" ht="14.5" hidden="1" x14ac:dyDescent="0.35">
      <c r="A12" s="34" t="s">
        <v>100</v>
      </c>
      <c r="B12" s="16" t="s">
        <v>65</v>
      </c>
      <c r="C12" s="14" t="s">
        <v>101</v>
      </c>
      <c r="D12" s="14" t="s">
        <v>102</v>
      </c>
      <c r="E12" s="14">
        <v>6503</v>
      </c>
      <c r="F12" s="14">
        <v>17.277999999999999</v>
      </c>
      <c r="G12" s="74" t="s">
        <v>31</v>
      </c>
      <c r="H12" s="48"/>
      <c r="I12" s="48"/>
      <c r="J12" s="48"/>
      <c r="K12" s="48"/>
      <c r="L12" s="48"/>
      <c r="M12" s="48"/>
      <c r="N12" s="48"/>
      <c r="O12" s="48">
        <f>155666-1</f>
        <v>155665</v>
      </c>
      <c r="P12" s="48"/>
      <c r="Q12" s="48"/>
      <c r="R12" s="48"/>
      <c r="S12" s="48"/>
      <c r="T12" s="48"/>
      <c r="U12" s="48"/>
      <c r="V12" s="48"/>
      <c r="W12" s="48"/>
      <c r="X12" s="15">
        <f>O12</f>
        <v>155665</v>
      </c>
    </row>
    <row r="13" spans="1:24" s="18" customFormat="1" ht="14.5" hidden="1" x14ac:dyDescent="0.35">
      <c r="A13" s="34" t="s">
        <v>100</v>
      </c>
      <c r="B13" s="16" t="s">
        <v>68</v>
      </c>
      <c r="C13" s="14" t="s">
        <v>101</v>
      </c>
      <c r="D13" s="14" t="s">
        <v>102</v>
      </c>
      <c r="E13" s="14">
        <v>6503</v>
      </c>
      <c r="F13" s="14">
        <v>17.277999999999999</v>
      </c>
      <c r="G13" s="74" t="s">
        <v>31</v>
      </c>
      <c r="H13" s="48"/>
      <c r="I13" s="48"/>
      <c r="J13" s="48"/>
      <c r="K13" s="48"/>
      <c r="L13" s="48"/>
      <c r="M13" s="48"/>
      <c r="N13" s="48"/>
      <c r="O13" s="48">
        <v>1</v>
      </c>
      <c r="P13" s="48"/>
      <c r="Q13" s="48"/>
      <c r="R13" s="48"/>
      <c r="S13" s="48"/>
      <c r="T13" s="48"/>
      <c r="U13" s="48"/>
      <c r="V13" s="48"/>
      <c r="W13" s="48"/>
      <c r="X13" s="15">
        <f t="shared" ref="X13:X18" si="1">O13</f>
        <v>1</v>
      </c>
    </row>
    <row r="14" spans="1:24" s="18" customFormat="1" ht="15.5" hidden="1" x14ac:dyDescent="0.35">
      <c r="A14" s="34"/>
      <c r="B14" s="16"/>
      <c r="C14" s="14"/>
      <c r="D14" s="55"/>
      <c r="E14" s="55"/>
      <c r="F14" s="14"/>
      <c r="G14" s="67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15">
        <f t="shared" si="1"/>
        <v>0</v>
      </c>
    </row>
    <row r="15" spans="1:24" s="18" customFormat="1" ht="14.5" hidden="1" x14ac:dyDescent="0.35">
      <c r="A15" s="17" t="s">
        <v>69</v>
      </c>
      <c r="B15" s="16" t="s">
        <v>65</v>
      </c>
      <c r="C15" s="51" t="s">
        <v>86</v>
      </c>
      <c r="D15" s="14" t="s">
        <v>71</v>
      </c>
      <c r="E15" s="14">
        <v>6502</v>
      </c>
      <c r="F15" s="14">
        <v>17.257999999999999</v>
      </c>
      <c r="G15" s="74" t="s">
        <v>31</v>
      </c>
      <c r="H15" s="48"/>
      <c r="I15" s="48"/>
      <c r="J15" s="48"/>
      <c r="K15" s="48"/>
      <c r="L15" s="48"/>
      <c r="M15" s="48">
        <f>909385-1</f>
        <v>909384</v>
      </c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15">
        <f t="shared" si="1"/>
        <v>0</v>
      </c>
    </row>
    <row r="16" spans="1:24" s="18" customFormat="1" ht="14.5" hidden="1" x14ac:dyDescent="0.35">
      <c r="A16" s="17" t="s">
        <v>69</v>
      </c>
      <c r="B16" s="16" t="s">
        <v>68</v>
      </c>
      <c r="C16" s="51" t="s">
        <v>86</v>
      </c>
      <c r="D16" s="14" t="s">
        <v>71</v>
      </c>
      <c r="E16" s="14">
        <v>6502</v>
      </c>
      <c r="F16" s="14">
        <v>17.257999999999999</v>
      </c>
      <c r="G16" s="74" t="s">
        <v>31</v>
      </c>
      <c r="H16" s="48"/>
      <c r="I16" s="48"/>
      <c r="J16" s="48"/>
      <c r="K16" s="48"/>
      <c r="L16" s="48"/>
      <c r="M16" s="48">
        <v>1</v>
      </c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15">
        <f t="shared" si="1"/>
        <v>0</v>
      </c>
    </row>
    <row r="17" spans="1:25" s="18" customFormat="1" ht="14.5" hidden="1" x14ac:dyDescent="0.35">
      <c r="A17" s="34" t="s">
        <v>100</v>
      </c>
      <c r="B17" s="16" t="s">
        <v>65</v>
      </c>
      <c r="C17" s="14" t="s">
        <v>103</v>
      </c>
      <c r="D17" s="14" t="s">
        <v>102</v>
      </c>
      <c r="E17" s="14">
        <v>6503</v>
      </c>
      <c r="F17" s="14">
        <v>17.277999999999999</v>
      </c>
      <c r="G17" s="74" t="s">
        <v>31</v>
      </c>
      <c r="H17" s="48"/>
      <c r="I17" s="48"/>
      <c r="J17" s="48"/>
      <c r="K17" s="48"/>
      <c r="L17" s="48"/>
      <c r="M17" s="48"/>
      <c r="N17" s="48"/>
      <c r="O17" s="48">
        <f>566457-1</f>
        <v>566456</v>
      </c>
      <c r="P17" s="48"/>
      <c r="Q17" s="48"/>
      <c r="R17" s="48"/>
      <c r="S17" s="48"/>
      <c r="T17" s="48"/>
      <c r="U17" s="48"/>
      <c r="V17" s="48"/>
      <c r="W17" s="48"/>
      <c r="X17" s="15">
        <f t="shared" si="1"/>
        <v>566456</v>
      </c>
    </row>
    <row r="18" spans="1:25" s="18" customFormat="1" ht="14.5" hidden="1" x14ac:dyDescent="0.35">
      <c r="A18" s="34" t="s">
        <v>100</v>
      </c>
      <c r="B18" s="16" t="s">
        <v>68</v>
      </c>
      <c r="C18" s="14" t="s">
        <v>103</v>
      </c>
      <c r="D18" s="14" t="s">
        <v>102</v>
      </c>
      <c r="E18" s="14">
        <v>6503</v>
      </c>
      <c r="F18" s="14">
        <v>17.277999999999999</v>
      </c>
      <c r="G18" s="74" t="s">
        <v>31</v>
      </c>
      <c r="H18" s="48"/>
      <c r="I18" s="48"/>
      <c r="J18" s="48"/>
      <c r="K18" s="48"/>
      <c r="L18" s="48"/>
      <c r="M18" s="48"/>
      <c r="N18" s="48"/>
      <c r="O18" s="48">
        <v>1</v>
      </c>
      <c r="P18" s="48"/>
      <c r="Q18" s="48"/>
      <c r="R18" s="48"/>
      <c r="S18" s="48"/>
      <c r="T18" s="48"/>
      <c r="U18" s="48"/>
      <c r="V18" s="48"/>
      <c r="W18" s="48"/>
      <c r="X18" s="15">
        <f t="shared" si="1"/>
        <v>1</v>
      </c>
    </row>
    <row r="19" spans="1:25" s="18" customFormat="1" ht="14.5" hidden="1" x14ac:dyDescent="0.35">
      <c r="A19" s="88" t="s">
        <v>145</v>
      </c>
      <c r="B19" s="16" t="s">
        <v>65</v>
      </c>
      <c r="C19" s="14" t="s">
        <v>103</v>
      </c>
      <c r="D19" s="14" t="s">
        <v>102</v>
      </c>
      <c r="E19" s="14">
        <v>6523</v>
      </c>
      <c r="F19" s="14">
        <v>17.277999999999999</v>
      </c>
      <c r="G19" s="74" t="s">
        <v>31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>
        <v>45000</v>
      </c>
      <c r="U19" s="48"/>
      <c r="V19" s="48"/>
      <c r="W19" s="48"/>
      <c r="X19" s="15">
        <f>T19</f>
        <v>45000</v>
      </c>
      <c r="Y19" s="54"/>
    </row>
    <row r="20" spans="1:25" s="18" customFormat="1" ht="14.5" hidden="1" x14ac:dyDescent="0.35">
      <c r="A20" s="34"/>
      <c r="B20" s="16"/>
      <c r="C20" s="47"/>
      <c r="D20" s="14"/>
      <c r="E20" s="16"/>
      <c r="F20" s="14"/>
      <c r="G20" s="14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15">
        <f t="shared" si="0"/>
        <v>0</v>
      </c>
    </row>
    <row r="21" spans="1:25" s="9" customFormat="1" ht="14.5" hidden="1" x14ac:dyDescent="0.35">
      <c r="A21" s="34"/>
      <c r="B21" s="16"/>
      <c r="C21" s="47"/>
      <c r="D21" s="14"/>
      <c r="E21" s="16"/>
      <c r="F21" s="14"/>
      <c r="G21" s="14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15">
        <f t="shared" si="0"/>
        <v>0</v>
      </c>
    </row>
    <row r="22" spans="1:25" s="9" customFormat="1" ht="14.5" hidden="1" x14ac:dyDescent="0.35">
      <c r="A22" s="34"/>
      <c r="B22" s="16"/>
      <c r="C22" s="47"/>
      <c r="D22" s="14"/>
      <c r="E22" s="16"/>
      <c r="F22" s="14"/>
      <c r="G22" s="14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15">
        <f t="shared" si="0"/>
        <v>0</v>
      </c>
    </row>
    <row r="23" spans="1:25" s="9" customFormat="1" ht="14.5" hidden="1" x14ac:dyDescent="0.35">
      <c r="A23" s="34"/>
      <c r="B23" s="50"/>
      <c r="C23" s="33"/>
      <c r="D23" s="14"/>
      <c r="E23" s="16"/>
      <c r="F23" s="14"/>
      <c r="G23" s="14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15">
        <f t="shared" si="0"/>
        <v>0</v>
      </c>
    </row>
    <row r="24" spans="1:25" s="9" customFormat="1" ht="14.5" hidden="1" x14ac:dyDescent="0.35">
      <c r="A24" s="17"/>
      <c r="B24" s="16"/>
      <c r="C24" s="52"/>
      <c r="D24" s="14"/>
      <c r="E24" s="52"/>
      <c r="F24" s="14"/>
      <c r="G24" s="14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15">
        <f t="shared" si="0"/>
        <v>0</v>
      </c>
    </row>
    <row r="25" spans="1:25" s="9" customFormat="1" ht="15.5" hidden="1" x14ac:dyDescent="0.35">
      <c r="A25" s="56" t="s">
        <v>8</v>
      </c>
      <c r="B25" s="16"/>
      <c r="C25" s="55"/>
      <c r="D25" s="55"/>
      <c r="E25" s="55"/>
      <c r="F25" s="55"/>
      <c r="G25" s="55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15">
        <f t="shared" si="0"/>
        <v>0</v>
      </c>
    </row>
    <row r="26" spans="1:25" s="9" customFormat="1" ht="15.5" hidden="1" x14ac:dyDescent="0.35">
      <c r="A26" s="14" t="s">
        <v>77</v>
      </c>
      <c r="B26" s="16"/>
      <c r="C26" s="55"/>
      <c r="D26" s="55"/>
      <c r="E26" s="55"/>
      <c r="F26" s="55"/>
      <c r="G26" s="55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15">
        <f t="shared" si="0"/>
        <v>0</v>
      </c>
    </row>
    <row r="27" spans="1:25" s="9" customFormat="1" ht="15.5" hidden="1" x14ac:dyDescent="0.35">
      <c r="A27" s="17"/>
      <c r="B27" s="16"/>
      <c r="C27" s="55"/>
      <c r="D27" s="55"/>
      <c r="E27" s="55"/>
      <c r="F27" s="55"/>
      <c r="G27" s="55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15">
        <f t="shared" si="0"/>
        <v>0</v>
      </c>
    </row>
    <row r="28" spans="1:25" s="9" customFormat="1" ht="15" hidden="1" x14ac:dyDescent="0.35">
      <c r="A28" s="44" t="s">
        <v>18</v>
      </c>
      <c r="B28" s="59" t="s">
        <v>56</v>
      </c>
      <c r="C28" s="52" t="s">
        <v>80</v>
      </c>
      <c r="D28" s="64" t="s">
        <v>22</v>
      </c>
      <c r="E28" s="65" t="s">
        <v>23</v>
      </c>
      <c r="F28" s="14" t="s">
        <v>19</v>
      </c>
      <c r="G28" s="14"/>
      <c r="H28" s="48"/>
      <c r="I28" s="48"/>
      <c r="J28" s="48"/>
      <c r="K28" s="48"/>
      <c r="L28" s="48">
        <v>95000</v>
      </c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15">
        <f>L28</f>
        <v>95000</v>
      </c>
    </row>
    <row r="29" spans="1:25" s="9" customFormat="1" ht="14.5" hidden="1" x14ac:dyDescent="0.35">
      <c r="A29" s="35" t="s">
        <v>14</v>
      </c>
      <c r="B29" s="59" t="s">
        <v>56</v>
      </c>
      <c r="C29" s="73" t="s">
        <v>78</v>
      </c>
      <c r="D29" s="64" t="s">
        <v>27</v>
      </c>
      <c r="E29" s="64" t="s">
        <v>28</v>
      </c>
      <c r="F29" s="16" t="s">
        <v>15</v>
      </c>
      <c r="G29" s="16"/>
      <c r="H29" s="48"/>
      <c r="I29" s="48"/>
      <c r="J29" s="48"/>
      <c r="K29" s="48">
        <v>525340.22</v>
      </c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15">
        <f>K29</f>
        <v>525340.22</v>
      </c>
    </row>
    <row r="30" spans="1:25" s="9" customFormat="1" ht="14.5" hidden="1" x14ac:dyDescent="0.35">
      <c r="A30" s="35"/>
      <c r="B30" s="16"/>
      <c r="C30" s="14"/>
      <c r="D30" s="14"/>
      <c r="E30" s="14"/>
      <c r="F30" s="16"/>
      <c r="G30" s="16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15">
        <f t="shared" si="0"/>
        <v>0</v>
      </c>
    </row>
    <row r="31" spans="1:25" s="9" customFormat="1" ht="15.5" hidden="1" x14ac:dyDescent="0.35">
      <c r="A31" s="17"/>
      <c r="B31" s="16"/>
      <c r="C31" s="55"/>
      <c r="D31" s="55"/>
      <c r="E31" s="55"/>
      <c r="F31" s="55"/>
      <c r="G31" s="55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15">
        <f t="shared" si="0"/>
        <v>0</v>
      </c>
    </row>
    <row r="32" spans="1:25" s="9" customFormat="1" ht="15.5" x14ac:dyDescent="0.35">
      <c r="A32" s="24" t="s">
        <v>8</v>
      </c>
      <c r="B32" s="16"/>
      <c r="C32" s="55"/>
      <c r="D32" s="55"/>
      <c r="E32" s="55"/>
      <c r="F32" s="55"/>
      <c r="G32" s="55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15">
        <f t="shared" si="0"/>
        <v>0</v>
      </c>
    </row>
    <row r="33" spans="1:24" s="9" customFormat="1" ht="14.5" x14ac:dyDescent="0.35">
      <c r="A33" s="14" t="s">
        <v>46</v>
      </c>
      <c r="B33" s="10"/>
      <c r="C33" s="11"/>
      <c r="D33" s="11"/>
      <c r="E33" s="12"/>
      <c r="F33" s="13"/>
      <c r="G33" s="13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15">
        <f t="shared" si="0"/>
        <v>0</v>
      </c>
    </row>
    <row r="34" spans="1:24" s="9" customFormat="1" ht="14.5" hidden="1" x14ac:dyDescent="0.35">
      <c r="A34" s="45" t="s">
        <v>133</v>
      </c>
      <c r="B34" s="16" t="s">
        <v>56</v>
      </c>
      <c r="C34" s="14" t="s">
        <v>134</v>
      </c>
      <c r="D34" s="14" t="s">
        <v>24</v>
      </c>
      <c r="E34" s="14" t="s">
        <v>25</v>
      </c>
      <c r="F34" s="16">
        <v>17.207000000000001</v>
      </c>
      <c r="G34" s="68" t="s">
        <v>32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>
        <f>90507-1</f>
        <v>90506</v>
      </c>
      <c r="S34" s="48"/>
      <c r="T34" s="48"/>
      <c r="U34" s="48"/>
      <c r="V34" s="48"/>
      <c r="W34" s="48"/>
      <c r="X34" s="15">
        <f>R34</f>
        <v>90506</v>
      </c>
    </row>
    <row r="35" spans="1:24" s="9" customFormat="1" ht="14.5" hidden="1" x14ac:dyDescent="0.35">
      <c r="A35" s="45" t="s">
        <v>133</v>
      </c>
      <c r="B35" s="16" t="s">
        <v>135</v>
      </c>
      <c r="C35" s="14" t="s">
        <v>134</v>
      </c>
      <c r="D35" s="14" t="s">
        <v>24</v>
      </c>
      <c r="E35" s="14" t="s">
        <v>25</v>
      </c>
      <c r="F35" s="16">
        <v>17.207000000000001</v>
      </c>
      <c r="G35" s="68" t="s">
        <v>32</v>
      </c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>
        <v>1</v>
      </c>
      <c r="S35" s="48"/>
      <c r="T35" s="48"/>
      <c r="U35" s="48"/>
      <c r="V35" s="48"/>
      <c r="W35" s="48"/>
      <c r="X35" s="15">
        <f t="shared" ref="X35:X37" si="2">R35</f>
        <v>1</v>
      </c>
    </row>
    <row r="36" spans="1:24" s="9" customFormat="1" ht="14.5" hidden="1" x14ac:dyDescent="0.35">
      <c r="A36" s="17" t="s">
        <v>136</v>
      </c>
      <c r="B36" s="16" t="s">
        <v>56</v>
      </c>
      <c r="C36" s="14" t="s">
        <v>134</v>
      </c>
      <c r="D36" s="14" t="s">
        <v>24</v>
      </c>
      <c r="E36" s="14" t="s">
        <v>26</v>
      </c>
      <c r="F36" s="16">
        <v>17.207000000000001</v>
      </c>
      <c r="G36" s="68" t="s">
        <v>32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>
        <f>15000-1</f>
        <v>14999</v>
      </c>
      <c r="S36" s="48"/>
      <c r="T36" s="48"/>
      <c r="U36" s="48"/>
      <c r="V36" s="48"/>
      <c r="W36" s="48"/>
      <c r="X36" s="15">
        <f t="shared" si="2"/>
        <v>14999</v>
      </c>
    </row>
    <row r="37" spans="1:24" s="9" customFormat="1" ht="14.5" hidden="1" x14ac:dyDescent="0.35">
      <c r="A37" s="17" t="s">
        <v>136</v>
      </c>
      <c r="B37" s="16" t="s">
        <v>135</v>
      </c>
      <c r="C37" s="14" t="s">
        <v>134</v>
      </c>
      <c r="D37" s="14" t="s">
        <v>24</v>
      </c>
      <c r="E37" s="14" t="s">
        <v>26</v>
      </c>
      <c r="F37" s="16">
        <v>17.207000000000001</v>
      </c>
      <c r="G37" s="68" t="s">
        <v>32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>
        <v>1</v>
      </c>
      <c r="S37" s="48"/>
      <c r="T37" s="48"/>
      <c r="U37" s="48"/>
      <c r="V37" s="48"/>
      <c r="W37" s="48"/>
      <c r="X37" s="15">
        <f t="shared" si="2"/>
        <v>1</v>
      </c>
    </row>
    <row r="38" spans="1:24" s="9" customFormat="1" ht="14.5" hidden="1" x14ac:dyDescent="0.35">
      <c r="A38" s="89" t="s">
        <v>43</v>
      </c>
      <c r="B38" s="16" t="s">
        <v>48</v>
      </c>
      <c r="C38" s="90" t="s">
        <v>49</v>
      </c>
      <c r="D38" s="14" t="s">
        <v>20</v>
      </c>
      <c r="E38" s="14" t="s">
        <v>21</v>
      </c>
      <c r="F38" s="14">
        <v>10.561</v>
      </c>
      <c r="G38" s="14" t="s">
        <v>50</v>
      </c>
      <c r="H38" s="48">
        <v>6441.0000000000018</v>
      </c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15">
        <f t="shared" si="0"/>
        <v>0</v>
      </c>
    </row>
    <row r="39" spans="1:24" s="9" customFormat="1" ht="14.5" hidden="1" x14ac:dyDescent="0.35">
      <c r="A39" s="91" t="s">
        <v>87</v>
      </c>
      <c r="B39" s="16" t="s">
        <v>88</v>
      </c>
      <c r="C39" s="14" t="s">
        <v>89</v>
      </c>
      <c r="D39" s="14" t="s">
        <v>90</v>
      </c>
      <c r="E39" s="14" t="s">
        <v>91</v>
      </c>
      <c r="F39" s="43"/>
      <c r="G39" s="14"/>
      <c r="H39" s="48"/>
      <c r="I39" s="48"/>
      <c r="J39" s="48"/>
      <c r="K39" s="48"/>
      <c r="L39" s="48"/>
      <c r="M39" s="48"/>
      <c r="N39" s="48">
        <f>54331.037107956-1</f>
        <v>54330.037107955999</v>
      </c>
      <c r="O39" s="48"/>
      <c r="P39" s="48"/>
      <c r="Q39" s="48"/>
      <c r="R39" s="48"/>
      <c r="S39" s="48"/>
      <c r="T39" s="48"/>
      <c r="U39" s="48"/>
      <c r="V39" s="48"/>
      <c r="W39" s="48"/>
      <c r="X39" s="15">
        <f>N39</f>
        <v>54330.037107955999</v>
      </c>
    </row>
    <row r="40" spans="1:24" s="9" customFormat="1" ht="14.5" hidden="1" x14ac:dyDescent="0.35">
      <c r="A40" s="91" t="s">
        <v>87</v>
      </c>
      <c r="B40" s="16" t="s">
        <v>92</v>
      </c>
      <c r="C40" s="14" t="s">
        <v>89</v>
      </c>
      <c r="D40" s="14" t="s">
        <v>90</v>
      </c>
      <c r="E40" s="14" t="s">
        <v>91</v>
      </c>
      <c r="F40" s="43"/>
      <c r="G40" s="14"/>
      <c r="H40" s="48"/>
      <c r="I40" s="48"/>
      <c r="J40" s="48"/>
      <c r="K40" s="48"/>
      <c r="L40" s="48"/>
      <c r="M40" s="48"/>
      <c r="N40" s="48">
        <v>1</v>
      </c>
      <c r="O40" s="48"/>
      <c r="P40" s="48"/>
      <c r="Q40" s="48"/>
      <c r="R40" s="48"/>
      <c r="S40" s="48"/>
      <c r="T40" s="48"/>
      <c r="U40" s="48"/>
      <c r="V40" s="48"/>
      <c r="W40" s="48"/>
      <c r="X40" s="15">
        <f>N40</f>
        <v>1</v>
      </c>
    </row>
    <row r="41" spans="1:24" s="9" customFormat="1" ht="14.5" hidden="1" x14ac:dyDescent="0.35">
      <c r="A41" s="91" t="s">
        <v>107</v>
      </c>
      <c r="B41" s="16" t="s">
        <v>65</v>
      </c>
      <c r="C41" s="80" t="s">
        <v>108</v>
      </c>
      <c r="D41" s="81" t="s">
        <v>109</v>
      </c>
      <c r="E41" s="14" t="s">
        <v>110</v>
      </c>
      <c r="F41" s="43"/>
      <c r="G41" s="14"/>
      <c r="H41" s="48"/>
      <c r="I41" s="48"/>
      <c r="J41" s="48"/>
      <c r="K41" s="48"/>
      <c r="L41" s="48"/>
      <c r="M41" s="48"/>
      <c r="N41" s="48"/>
      <c r="O41" s="48"/>
      <c r="P41" s="48">
        <v>3050</v>
      </c>
      <c r="Q41" s="48"/>
      <c r="R41" s="48"/>
      <c r="S41" s="48"/>
      <c r="T41" s="48"/>
      <c r="U41" s="48"/>
      <c r="V41" s="48"/>
      <c r="W41" s="48"/>
      <c r="X41" s="15">
        <f>P41</f>
        <v>3050</v>
      </c>
    </row>
    <row r="42" spans="1:24" s="9" customFormat="1" ht="14.5" hidden="1" x14ac:dyDescent="0.35">
      <c r="A42" s="91" t="s">
        <v>111</v>
      </c>
      <c r="B42" s="16" t="s">
        <v>65</v>
      </c>
      <c r="C42" s="82" t="s">
        <v>112</v>
      </c>
      <c r="D42" s="82" t="s">
        <v>113</v>
      </c>
      <c r="E42" s="14" t="s">
        <v>114</v>
      </c>
      <c r="F42" s="43"/>
      <c r="G42" s="14"/>
      <c r="H42" s="48"/>
      <c r="I42" s="48"/>
      <c r="J42" s="48"/>
      <c r="K42" s="48"/>
      <c r="L42" s="48"/>
      <c r="M42" s="48"/>
      <c r="N42" s="48"/>
      <c r="O42" s="48"/>
      <c r="P42" s="48">
        <v>14386.44</v>
      </c>
      <c r="Q42" s="48"/>
      <c r="R42" s="48"/>
      <c r="S42" s="48"/>
      <c r="T42" s="48"/>
      <c r="U42" s="48"/>
      <c r="V42" s="48"/>
      <c r="W42" s="48"/>
      <c r="X42" s="15">
        <f t="shared" ref="X42:X44" si="3">P42</f>
        <v>14386.44</v>
      </c>
    </row>
    <row r="43" spans="1:24" s="9" customFormat="1" ht="14.5" hidden="1" x14ac:dyDescent="0.35">
      <c r="A43" s="91" t="s">
        <v>115</v>
      </c>
      <c r="B43" s="16" t="s">
        <v>65</v>
      </c>
      <c r="C43" s="83" t="s">
        <v>116</v>
      </c>
      <c r="D43" s="83" t="s">
        <v>117</v>
      </c>
      <c r="E43" s="14" t="s">
        <v>118</v>
      </c>
      <c r="F43" s="43"/>
      <c r="G43" s="14"/>
      <c r="H43" s="48"/>
      <c r="I43" s="48"/>
      <c r="J43" s="48"/>
      <c r="K43" s="48"/>
      <c r="L43" s="48"/>
      <c r="M43" s="48"/>
      <c r="N43" s="48"/>
      <c r="O43" s="48"/>
      <c r="P43" s="48">
        <v>19181.91</v>
      </c>
      <c r="Q43" s="48"/>
      <c r="R43" s="48"/>
      <c r="S43" s="48"/>
      <c r="T43" s="48"/>
      <c r="U43" s="48"/>
      <c r="V43" s="48"/>
      <c r="W43" s="48"/>
      <c r="X43" s="15">
        <f t="shared" si="3"/>
        <v>19181.91</v>
      </c>
    </row>
    <row r="44" spans="1:24" s="9" customFormat="1" ht="14.5" hidden="1" x14ac:dyDescent="0.35">
      <c r="A44" s="91" t="s">
        <v>119</v>
      </c>
      <c r="B44" s="16" t="s">
        <v>65</v>
      </c>
      <c r="C44" s="84" t="s">
        <v>120</v>
      </c>
      <c r="D44" s="84" t="s">
        <v>121</v>
      </c>
      <c r="E44" s="14" t="s">
        <v>122</v>
      </c>
      <c r="F44" s="43"/>
      <c r="G44" s="14"/>
      <c r="H44" s="48"/>
      <c r="I44" s="48"/>
      <c r="J44" s="48"/>
      <c r="K44" s="48"/>
      <c r="L44" s="48"/>
      <c r="M44" s="48"/>
      <c r="N44" s="48"/>
      <c r="O44" s="48"/>
      <c r="P44" s="48">
        <v>6707.83</v>
      </c>
      <c r="Q44" s="48"/>
      <c r="R44" s="48"/>
      <c r="S44" s="48"/>
      <c r="T44" s="48"/>
      <c r="U44" s="48"/>
      <c r="V44" s="48"/>
      <c r="W44" s="48"/>
      <c r="X44" s="15">
        <f t="shared" si="3"/>
        <v>6707.83</v>
      </c>
    </row>
    <row r="45" spans="1:24" s="9" customFormat="1" ht="14.5" hidden="1" x14ac:dyDescent="0.35">
      <c r="A45" s="91" t="s">
        <v>140</v>
      </c>
      <c r="B45" s="16" t="s">
        <v>65</v>
      </c>
      <c r="C45" s="14" t="s">
        <v>141</v>
      </c>
      <c r="D45" s="14" t="s">
        <v>142</v>
      </c>
      <c r="E45" s="14" t="s">
        <v>143</v>
      </c>
      <c r="F45" s="43"/>
      <c r="G45" s="14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>
        <v>26613.174999999999</v>
      </c>
      <c r="T45" s="48"/>
      <c r="U45" s="48"/>
      <c r="V45" s="48"/>
      <c r="W45" s="48"/>
      <c r="X45" s="15">
        <f>S45</f>
        <v>26613.174999999999</v>
      </c>
    </row>
    <row r="46" spans="1:24" s="9" customFormat="1" ht="14.5" hidden="1" x14ac:dyDescent="0.35">
      <c r="A46" s="91" t="s">
        <v>149</v>
      </c>
      <c r="B46" s="16" t="s">
        <v>65</v>
      </c>
      <c r="C46" s="83" t="s">
        <v>150</v>
      </c>
      <c r="D46" s="68" t="s">
        <v>151</v>
      </c>
      <c r="E46" s="14" t="s">
        <v>152</v>
      </c>
      <c r="F46" s="43"/>
      <c r="G46" s="14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>
        <v>1537.47</v>
      </c>
      <c r="V46" s="48"/>
      <c r="W46" s="48"/>
      <c r="X46" s="15">
        <f>U46</f>
        <v>1537.47</v>
      </c>
    </row>
    <row r="47" spans="1:24" s="9" customFormat="1" ht="14.5" hidden="1" x14ac:dyDescent="0.35">
      <c r="A47" s="89" t="s">
        <v>155</v>
      </c>
      <c r="B47" s="16" t="s">
        <v>65</v>
      </c>
      <c r="C47" s="93" t="s">
        <v>158</v>
      </c>
      <c r="D47" s="92" t="s">
        <v>156</v>
      </c>
      <c r="E47" s="14" t="s">
        <v>157</v>
      </c>
      <c r="F47" s="43"/>
      <c r="G47" s="14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>
        <v>2006.95</v>
      </c>
      <c r="W47" s="48"/>
      <c r="X47" s="15">
        <f>V47</f>
        <v>2006.95</v>
      </c>
    </row>
    <row r="48" spans="1:24" s="71" customFormat="1" ht="15.5" x14ac:dyDescent="0.35">
      <c r="A48" s="96" t="s">
        <v>160</v>
      </c>
      <c r="B48" s="16" t="s">
        <v>88</v>
      </c>
      <c r="C48" s="14" t="s">
        <v>89</v>
      </c>
      <c r="D48" s="14" t="s">
        <v>90</v>
      </c>
      <c r="E48" s="14" t="s">
        <v>91</v>
      </c>
      <c r="F48" s="75"/>
      <c r="G48" s="55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>
        <f>7372-1</f>
        <v>7371</v>
      </c>
      <c r="X48" s="15">
        <f>W48</f>
        <v>7371</v>
      </c>
    </row>
    <row r="49" spans="1:24" s="9" customFormat="1" ht="15.5" x14ac:dyDescent="0.35">
      <c r="A49" s="96" t="s">
        <v>160</v>
      </c>
      <c r="B49" s="16" t="s">
        <v>92</v>
      </c>
      <c r="C49" s="14" t="s">
        <v>89</v>
      </c>
      <c r="D49" s="14" t="s">
        <v>90</v>
      </c>
      <c r="E49" s="14" t="s">
        <v>91</v>
      </c>
      <c r="F49" s="39"/>
      <c r="G49" s="16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>
        <v>1</v>
      </c>
      <c r="X49" s="15">
        <f>W49</f>
        <v>1</v>
      </c>
    </row>
    <row r="50" spans="1:24" s="9" customFormat="1" ht="14.5" hidden="1" x14ac:dyDescent="0.35">
      <c r="A50" s="24" t="s">
        <v>8</v>
      </c>
      <c r="B50" s="16"/>
      <c r="C50" s="14"/>
      <c r="D50" s="43"/>
      <c r="E50" s="43"/>
      <c r="F50" s="39"/>
      <c r="G50" s="39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15">
        <f t="shared" si="0"/>
        <v>0</v>
      </c>
    </row>
    <row r="51" spans="1:24" s="9" customFormat="1" ht="14.5" hidden="1" x14ac:dyDescent="0.35">
      <c r="A51" s="14" t="s">
        <v>29</v>
      </c>
      <c r="B51" s="16"/>
      <c r="C51" s="14"/>
      <c r="D51" s="43"/>
      <c r="E51" s="43"/>
      <c r="F51" s="39"/>
      <c r="G51" s="39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15">
        <f t="shared" si="0"/>
        <v>0</v>
      </c>
    </row>
    <row r="52" spans="1:24" s="9" customFormat="1" ht="14.5" hidden="1" x14ac:dyDescent="0.35">
      <c r="A52" s="34"/>
      <c r="B52" s="16"/>
      <c r="C52" s="14"/>
      <c r="D52" s="51"/>
      <c r="E52" s="51"/>
      <c r="F52" s="14"/>
      <c r="G52" s="6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15">
        <f t="shared" si="0"/>
        <v>0</v>
      </c>
    </row>
    <row r="53" spans="1:24" s="9" customFormat="1" ht="14.5" hidden="1" x14ac:dyDescent="0.35">
      <c r="A53" s="34" t="s">
        <v>35</v>
      </c>
      <c r="B53" s="16" t="s">
        <v>38</v>
      </c>
      <c r="C53" s="14" t="s">
        <v>36</v>
      </c>
      <c r="D53" s="51" t="s">
        <v>17</v>
      </c>
      <c r="E53" s="51" t="s">
        <v>37</v>
      </c>
      <c r="F53" s="14">
        <v>17.245000000000001</v>
      </c>
      <c r="G53" s="68" t="s">
        <v>33</v>
      </c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15">
        <f t="shared" si="0"/>
        <v>0</v>
      </c>
    </row>
    <row r="54" spans="1:24" s="9" customFormat="1" ht="14.5" hidden="1" x14ac:dyDescent="0.35">
      <c r="A54" s="34"/>
      <c r="B54" s="16"/>
      <c r="C54" s="14"/>
      <c r="D54" s="14"/>
      <c r="E54" s="14"/>
      <c r="F54" s="14"/>
      <c r="G54" s="14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15">
        <f t="shared" si="0"/>
        <v>0</v>
      </c>
    </row>
    <row r="55" spans="1:24" s="9" customFormat="1" ht="14.5" hidden="1" x14ac:dyDescent="0.35">
      <c r="A55" s="45"/>
      <c r="B55" s="46"/>
      <c r="C55" s="14"/>
      <c r="D55" s="14"/>
      <c r="E55" s="14"/>
      <c r="F55" s="14"/>
      <c r="G55" s="14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15">
        <f t="shared" si="0"/>
        <v>0</v>
      </c>
    </row>
    <row r="56" spans="1:24" s="9" customFormat="1" ht="14.5" hidden="1" x14ac:dyDescent="0.35">
      <c r="A56" s="45"/>
      <c r="B56" s="16"/>
      <c r="C56" s="14"/>
      <c r="D56" s="14"/>
      <c r="E56" s="14"/>
      <c r="F56" s="14"/>
      <c r="G56" s="14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15">
        <f t="shared" si="0"/>
        <v>0</v>
      </c>
    </row>
    <row r="57" spans="1:24" s="9" customFormat="1" ht="14.5" hidden="1" x14ac:dyDescent="0.35">
      <c r="A57" s="45"/>
      <c r="B57" s="16"/>
      <c r="C57" s="14"/>
      <c r="D57" s="14"/>
      <c r="E57" s="14"/>
      <c r="F57" s="14"/>
      <c r="G57" s="14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15">
        <f t="shared" si="0"/>
        <v>0</v>
      </c>
    </row>
    <row r="58" spans="1:24" s="9" customFormat="1" ht="14.5" hidden="1" x14ac:dyDescent="0.35">
      <c r="A58" s="17"/>
      <c r="B58" s="39"/>
      <c r="C58" s="40"/>
      <c r="D58" s="40"/>
      <c r="E58" s="41"/>
      <c r="F58" s="39"/>
      <c r="G58" s="39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15">
        <f t="shared" si="0"/>
        <v>0</v>
      </c>
    </row>
    <row r="59" spans="1:24" s="9" customFormat="1" ht="14.5" hidden="1" x14ac:dyDescent="0.35">
      <c r="A59" s="24" t="s">
        <v>8</v>
      </c>
      <c r="B59" s="39"/>
      <c r="C59" s="40"/>
      <c r="D59" s="40"/>
      <c r="E59" s="41"/>
      <c r="F59" s="39"/>
      <c r="G59" s="39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15">
        <f t="shared" si="0"/>
        <v>0</v>
      </c>
    </row>
    <row r="60" spans="1:24" s="9" customFormat="1" ht="14.5" hidden="1" x14ac:dyDescent="0.35">
      <c r="A60" s="14" t="s">
        <v>125</v>
      </c>
      <c r="B60" s="39"/>
      <c r="C60" s="40"/>
      <c r="D60" s="40"/>
      <c r="E60" s="41"/>
      <c r="F60" s="39"/>
      <c r="G60" s="39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15">
        <f t="shared" si="0"/>
        <v>0</v>
      </c>
    </row>
    <row r="61" spans="1:24" s="9" customFormat="1" ht="15.5" hidden="1" x14ac:dyDescent="0.35">
      <c r="A61" s="85" t="s">
        <v>127</v>
      </c>
      <c r="B61" s="16" t="s">
        <v>65</v>
      </c>
      <c r="C61" s="86" t="s">
        <v>128</v>
      </c>
      <c r="D61" s="36" t="s">
        <v>16</v>
      </c>
      <c r="E61" s="37" t="s">
        <v>129</v>
      </c>
      <c r="F61" s="33">
        <v>17.800999999999998</v>
      </c>
      <c r="G61" s="87" t="s">
        <v>34</v>
      </c>
      <c r="H61" s="48"/>
      <c r="I61" s="48"/>
      <c r="J61" s="48"/>
      <c r="K61" s="48"/>
      <c r="L61" s="48"/>
      <c r="M61" s="48"/>
      <c r="N61" s="48"/>
      <c r="O61" s="48"/>
      <c r="P61" s="48"/>
      <c r="Q61" s="48">
        <v>13243</v>
      </c>
      <c r="R61" s="48"/>
      <c r="S61" s="48"/>
      <c r="T61" s="48"/>
      <c r="U61" s="48"/>
      <c r="V61" s="48"/>
      <c r="W61" s="48"/>
      <c r="X61" s="15">
        <f>Q61</f>
        <v>13243</v>
      </c>
    </row>
    <row r="62" spans="1:24" s="9" customFormat="1" ht="14.5" hidden="1" x14ac:dyDescent="0.35">
      <c r="A62" s="42"/>
      <c r="B62" s="16"/>
      <c r="C62" s="36"/>
      <c r="D62" s="36"/>
      <c r="E62" s="37"/>
      <c r="F62" s="33"/>
      <c r="G62" s="6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15">
        <f t="shared" si="0"/>
        <v>0</v>
      </c>
    </row>
    <row r="63" spans="1:24" s="9" customFormat="1" ht="14.5" hidden="1" x14ac:dyDescent="0.35">
      <c r="A63" s="17"/>
      <c r="B63" s="16"/>
      <c r="C63" s="36"/>
      <c r="D63" s="36"/>
      <c r="E63" s="37"/>
      <c r="F63" s="16"/>
      <c r="G63" s="16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15">
        <f t="shared" si="0"/>
        <v>0</v>
      </c>
    </row>
    <row r="64" spans="1:24" s="9" customFormat="1" ht="14.5" hidden="1" x14ac:dyDescent="0.35">
      <c r="A64" s="38" t="s">
        <v>8</v>
      </c>
      <c r="B64" s="16"/>
      <c r="C64" s="36"/>
      <c r="D64" s="36"/>
      <c r="E64" s="37"/>
      <c r="F64" s="16"/>
      <c r="G64" s="16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15">
        <f t="shared" si="0"/>
        <v>0</v>
      </c>
    </row>
    <row r="65" spans="1:25" s="9" customFormat="1" ht="14.5" hidden="1" x14ac:dyDescent="0.35">
      <c r="A65" s="14" t="s">
        <v>51</v>
      </c>
      <c r="B65" s="10"/>
      <c r="C65" s="11"/>
      <c r="D65" s="11"/>
      <c r="E65" s="12"/>
      <c r="F65" s="13"/>
      <c r="G65" s="13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15">
        <f t="shared" si="0"/>
        <v>0</v>
      </c>
    </row>
    <row r="66" spans="1:25" s="9" customFormat="1" ht="15.5" hidden="1" x14ac:dyDescent="0.35">
      <c r="A66" s="62" t="s">
        <v>55</v>
      </c>
      <c r="B66" s="59" t="s">
        <v>56</v>
      </c>
      <c r="C66" s="14" t="s">
        <v>57</v>
      </c>
      <c r="D66" s="14" t="s">
        <v>58</v>
      </c>
      <c r="E66" s="14" t="s">
        <v>59</v>
      </c>
      <c r="F66" s="14">
        <v>17.225000000000001</v>
      </c>
      <c r="G66" s="72" t="s">
        <v>60</v>
      </c>
      <c r="H66" s="48"/>
      <c r="I66" s="48">
        <f>295002-1</f>
        <v>295001</v>
      </c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15">
        <f t="shared" si="0"/>
        <v>0</v>
      </c>
    </row>
    <row r="67" spans="1:25" s="9" customFormat="1" ht="15.5" hidden="1" x14ac:dyDescent="0.35">
      <c r="A67" s="62" t="s">
        <v>55</v>
      </c>
      <c r="B67" s="57" t="s">
        <v>61</v>
      </c>
      <c r="C67" s="14" t="s">
        <v>57</v>
      </c>
      <c r="D67" s="14" t="s">
        <v>58</v>
      </c>
      <c r="E67" s="14" t="s">
        <v>59</v>
      </c>
      <c r="F67" s="14">
        <v>17.225000000000001</v>
      </c>
      <c r="G67" s="72" t="s">
        <v>60</v>
      </c>
      <c r="H67" s="48"/>
      <c r="I67" s="48">
        <v>1</v>
      </c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15">
        <f t="shared" si="0"/>
        <v>0</v>
      </c>
    </row>
    <row r="68" spans="1:25" s="9" customFormat="1" ht="14.5" hidden="1" x14ac:dyDescent="0.35">
      <c r="A68" s="45"/>
      <c r="B68" s="16"/>
      <c r="C68" s="14"/>
      <c r="D68" s="14"/>
      <c r="E68" s="14"/>
      <c r="F68" s="14"/>
      <c r="G68" s="43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15">
        <f t="shared" si="0"/>
        <v>0</v>
      </c>
    </row>
    <row r="69" spans="1:25" s="9" customFormat="1" ht="14.5" hidden="1" x14ac:dyDescent="0.35">
      <c r="A69" s="17"/>
      <c r="B69" s="16"/>
      <c r="C69" s="14"/>
      <c r="D69" s="14"/>
      <c r="E69" s="14"/>
      <c r="F69" s="14"/>
      <c r="G69" s="43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15">
        <f t="shared" si="0"/>
        <v>0</v>
      </c>
    </row>
    <row r="70" spans="1:25" s="9" customFormat="1" ht="14.5" x14ac:dyDescent="0.35">
      <c r="A70" s="17"/>
      <c r="B70" s="16"/>
      <c r="C70" s="36"/>
      <c r="D70" s="40"/>
      <c r="E70" s="41"/>
      <c r="F70" s="43"/>
      <c r="G70" s="43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15">
        <f t="shared" si="0"/>
        <v>0</v>
      </c>
    </row>
    <row r="71" spans="1:25" s="9" customFormat="1" ht="14.5" x14ac:dyDescent="0.35">
      <c r="A71" s="17" t="s">
        <v>0</v>
      </c>
      <c r="B71" s="17"/>
      <c r="C71" s="53"/>
      <c r="D71" s="53"/>
      <c r="E71" s="53"/>
      <c r="F71" s="53"/>
      <c r="G71" s="53"/>
      <c r="H71" s="48">
        <f>SUM(H8:H70)</f>
        <v>6441.0000000000018</v>
      </c>
      <c r="I71" s="48">
        <f>SUM(I65:I68)</f>
        <v>295002</v>
      </c>
      <c r="J71" s="48">
        <f>SUM(J8:J11)</f>
        <v>1469674</v>
      </c>
      <c r="K71" s="48">
        <f>SUM(K25:K31)</f>
        <v>525340.22</v>
      </c>
      <c r="L71" s="48">
        <f>SUM(L27:L31)</f>
        <v>95000</v>
      </c>
      <c r="M71" s="48">
        <f>SUM(M7:M17)</f>
        <v>909385</v>
      </c>
      <c r="N71" s="48">
        <f>SUM(N33:N49)</f>
        <v>54331.037107955999</v>
      </c>
      <c r="O71" s="48">
        <f>SUM(O7:O20)</f>
        <v>722123</v>
      </c>
      <c r="P71" s="48">
        <f>SUM(P35:P49)</f>
        <v>43326.180000000008</v>
      </c>
      <c r="Q71" s="48">
        <f>SUM(Q59:Q70)</f>
        <v>13243</v>
      </c>
      <c r="R71" s="48">
        <f>SUM(R33:R49)</f>
        <v>105507</v>
      </c>
      <c r="S71" s="48">
        <f>SUM(S45:S70)</f>
        <v>26613.174999999999</v>
      </c>
      <c r="T71" s="48">
        <f>SUM(T7:T22)</f>
        <v>45000</v>
      </c>
      <c r="U71" s="48">
        <f>SUM(U46:U49)</f>
        <v>1537.47</v>
      </c>
      <c r="V71" s="48">
        <f>SUM(V47:V48)</f>
        <v>2006.95</v>
      </c>
      <c r="W71" s="48">
        <f>SUM(W33:W49)</f>
        <v>7372</v>
      </c>
      <c r="X71" s="32"/>
      <c r="Y71" s="66"/>
    </row>
    <row r="72" spans="1:25" s="9" customFormat="1" ht="14.5" x14ac:dyDescent="0.35">
      <c r="A72" s="19"/>
      <c r="B72" s="19"/>
      <c r="C72" s="20"/>
      <c r="D72" s="20"/>
      <c r="E72" s="20"/>
      <c r="F72" s="20"/>
      <c r="G72" s="20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2"/>
    </row>
    <row r="73" spans="1:25" s="9" customFormat="1" ht="14.5" x14ac:dyDescent="0.35">
      <c r="A73" s="18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</row>
    <row r="74" spans="1:25" s="9" customFormat="1" ht="14.5" x14ac:dyDescent="0.35">
      <c r="A74" s="18" t="s">
        <v>9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</row>
    <row r="75" spans="1:25" s="9" customFormat="1" ht="14.5" hidden="1" x14ac:dyDescent="0.35">
      <c r="A75" s="18" t="s">
        <v>47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</row>
    <row r="76" spans="1:25" s="9" customFormat="1" ht="14.5" hidden="1" x14ac:dyDescent="0.35">
      <c r="A76" s="19" t="s">
        <v>44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</row>
    <row r="77" spans="1:25" ht="14.5" hidden="1" x14ac:dyDescent="0.35">
      <c r="A77" s="18" t="s">
        <v>53</v>
      </c>
    </row>
    <row r="78" spans="1:25" ht="14.5" hidden="1" x14ac:dyDescent="0.35">
      <c r="A78" s="19" t="s">
        <v>54</v>
      </c>
    </row>
    <row r="79" spans="1:25" ht="14.5" hidden="1" x14ac:dyDescent="0.35">
      <c r="A79" s="18" t="s">
        <v>72</v>
      </c>
    </row>
    <row r="80" spans="1:25" ht="14.5" hidden="1" x14ac:dyDescent="0.35">
      <c r="A80" s="19" t="s">
        <v>73</v>
      </c>
    </row>
    <row r="81" spans="1:23" ht="14.5" hidden="1" x14ac:dyDescent="0.35">
      <c r="A81" s="18" t="s">
        <v>75</v>
      </c>
    </row>
    <row r="82" spans="1:23" ht="14.5" hidden="1" x14ac:dyDescent="0.35">
      <c r="A82" s="19" t="s">
        <v>76</v>
      </c>
    </row>
    <row r="83" spans="1:23" ht="14.5" hidden="1" x14ac:dyDescent="0.35">
      <c r="A83" s="18" t="s">
        <v>82</v>
      </c>
    </row>
    <row r="84" spans="1:23" ht="14.5" hidden="1" x14ac:dyDescent="0.35">
      <c r="A84" s="19" t="s">
        <v>81</v>
      </c>
    </row>
    <row r="85" spans="1:23" ht="14.5" hidden="1" x14ac:dyDescent="0.35">
      <c r="A85" s="18" t="s">
        <v>85</v>
      </c>
    </row>
    <row r="86" spans="1:23" ht="14.5" hidden="1" x14ac:dyDescent="0.35">
      <c r="A86" s="19" t="s">
        <v>84</v>
      </c>
    </row>
    <row r="87" spans="1:23" ht="14.5" hidden="1" x14ac:dyDescent="0.35">
      <c r="A87" s="18" t="s">
        <v>95</v>
      </c>
    </row>
    <row r="88" spans="1:23" ht="14.5" hidden="1" x14ac:dyDescent="0.35">
      <c r="A88" s="19" t="s">
        <v>94</v>
      </c>
    </row>
    <row r="89" spans="1:23" hidden="1" x14ac:dyDescent="0.3"/>
    <row r="90" spans="1:23" s="77" customFormat="1" ht="12.5" hidden="1" x14ac:dyDescent="0.3">
      <c r="A90" s="76" t="s">
        <v>93</v>
      </c>
      <c r="C90" s="78"/>
      <c r="D90" s="78"/>
      <c r="E90" s="78"/>
      <c r="F90" s="78"/>
      <c r="G90" s="78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</row>
    <row r="92" spans="1:23" ht="14.5" hidden="1" x14ac:dyDescent="0.35">
      <c r="A92" s="18" t="s">
        <v>99</v>
      </c>
    </row>
    <row r="93" spans="1:23" ht="14.5" hidden="1" x14ac:dyDescent="0.35">
      <c r="A93" s="19" t="s">
        <v>98</v>
      </c>
    </row>
    <row r="94" spans="1:23" ht="14.5" hidden="1" x14ac:dyDescent="0.35">
      <c r="A94" s="18" t="s">
        <v>106</v>
      </c>
    </row>
    <row r="95" spans="1:23" ht="14.5" hidden="1" x14ac:dyDescent="0.35">
      <c r="A95" s="19" t="s">
        <v>105</v>
      </c>
    </row>
    <row r="96" spans="1:23" ht="14.5" hidden="1" x14ac:dyDescent="0.35">
      <c r="A96" s="18" t="s">
        <v>124</v>
      </c>
    </row>
    <row r="97" spans="1:1" ht="14.5" hidden="1" x14ac:dyDescent="0.35">
      <c r="A97" s="19" t="s">
        <v>123</v>
      </c>
    </row>
    <row r="98" spans="1:1" ht="14.5" hidden="1" x14ac:dyDescent="0.35">
      <c r="A98" s="18" t="s">
        <v>131</v>
      </c>
    </row>
    <row r="99" spans="1:1" ht="14.5" hidden="1" x14ac:dyDescent="0.35">
      <c r="A99" s="19" t="s">
        <v>130</v>
      </c>
    </row>
    <row r="100" spans="1:1" ht="14.5" hidden="1" x14ac:dyDescent="0.35">
      <c r="A100" s="18" t="s">
        <v>138</v>
      </c>
    </row>
    <row r="101" spans="1:1" ht="14.5" hidden="1" x14ac:dyDescent="0.35">
      <c r="A101" s="19" t="s">
        <v>139</v>
      </c>
    </row>
    <row r="102" spans="1:1" ht="14.5" hidden="1" x14ac:dyDescent="0.35">
      <c r="A102" s="18" t="s">
        <v>146</v>
      </c>
    </row>
    <row r="103" spans="1:1" ht="14.5" hidden="1" x14ac:dyDescent="0.35">
      <c r="A103" s="19" t="s">
        <v>147</v>
      </c>
    </row>
    <row r="104" spans="1:1" ht="14.5" hidden="1" x14ac:dyDescent="0.35">
      <c r="A104" s="18" t="s">
        <v>153</v>
      </c>
    </row>
    <row r="105" spans="1:1" ht="14.5" hidden="1" x14ac:dyDescent="0.35">
      <c r="A105" s="19" t="s">
        <v>105</v>
      </c>
    </row>
    <row r="106" spans="1:1" ht="14.5" hidden="1" x14ac:dyDescent="0.35">
      <c r="A106" s="18" t="s">
        <v>159</v>
      </c>
    </row>
    <row r="107" spans="1:1" ht="14.5" hidden="1" x14ac:dyDescent="0.35">
      <c r="A107" s="19" t="s">
        <v>105</v>
      </c>
    </row>
    <row r="108" spans="1:1" ht="14.5" x14ac:dyDescent="0.35">
      <c r="A108" s="18" t="s">
        <v>162</v>
      </c>
    </row>
    <row r="109" spans="1:1" ht="14.5" x14ac:dyDescent="0.35">
      <c r="A109" s="19" t="s">
        <v>94</v>
      </c>
    </row>
    <row r="115" spans="1:1" ht="14.5" x14ac:dyDescent="0.35">
      <c r="A115" s="9" t="s">
        <v>39</v>
      </c>
    </row>
    <row r="116" spans="1:1" ht="14.5" x14ac:dyDescent="0.35">
      <c r="A116" s="9" t="s">
        <v>42</v>
      </c>
    </row>
    <row r="117" spans="1:1" ht="14.5" x14ac:dyDescent="0.35">
      <c r="A117" s="9" t="s">
        <v>40</v>
      </c>
    </row>
    <row r="118" spans="1:1" ht="14.5" x14ac:dyDescent="0.35">
      <c r="A118" s="69" t="s">
        <v>41</v>
      </c>
    </row>
  </sheetData>
  <mergeCells count="1">
    <mergeCell ref="B1:H1"/>
  </mergeCells>
  <phoneticPr fontId="0" type="noConversion"/>
  <hyperlinks>
    <hyperlink ref="A90" r:id="rId1" display="mailto:Lisa.J.Caissie@mass.gov" xr:uid="{4CB0A4E8-E4D0-4DDD-A1B2-2401D7EB6B9E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2019-01-09T17:18:17Z</cp:lastPrinted>
  <dcterms:created xsi:type="dcterms:W3CDTF">2000-04-13T13:33:42Z</dcterms:created>
  <dcterms:modified xsi:type="dcterms:W3CDTF">2025-04-18T15:57:32Z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