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Milly.Ruiz\Downloads\"/>
    </mc:Choice>
  </mc:AlternateContent>
  <xr:revisionPtr revIDLastSave="0" documentId="8_{A6EFF6A8-921B-45FF-A0F8-2F1C1371B77B}" xr6:coauthVersionLast="47" xr6:coauthVersionMax="47" xr10:uidLastSave="{00000000-0000-0000-0000-000000000000}"/>
  <bookViews>
    <workbookView xWindow="28680" yWindow="-120" windowWidth="29040" windowHeight="15720" xr2:uid="{00000000-000D-0000-FFFF-FFFF00000000}"/>
  </bookViews>
  <sheets>
    <sheet name="LAWRENCE" sheetId="2" r:id="rId1"/>
  </sheets>
  <definedNames>
    <definedName name="_xlnm.Print_Area" localSheetId="0">LAWRENCE!$A$1:$H$73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71" i="2" l="1"/>
  <c r="AC51" i="2"/>
  <c r="AA71" i="2"/>
  <c r="AC69" i="2"/>
  <c r="AC70" i="2"/>
  <c r="AC9" i="2"/>
  <c r="AC11" i="2"/>
  <c r="AC13" i="2"/>
  <c r="AC14" i="2"/>
  <c r="AC16" i="2"/>
  <c r="AC18" i="2"/>
  <c r="AC19" i="2"/>
  <c r="AC20" i="2"/>
  <c r="AC21" i="2"/>
  <c r="AC22" i="2"/>
  <c r="AC23" i="2"/>
  <c r="AC24" i="2"/>
  <c r="AC25" i="2"/>
  <c r="AC26" i="2"/>
  <c r="AC27" i="2"/>
  <c r="AC28" i="2"/>
  <c r="AC29" i="2"/>
  <c r="AC30" i="2"/>
  <c r="AC31" i="2"/>
  <c r="AC32" i="2"/>
  <c r="AC33" i="2"/>
  <c r="AC35" i="2"/>
  <c r="AC37" i="2"/>
  <c r="AC38" i="2"/>
  <c r="AC40" i="2"/>
  <c r="AC41" i="2"/>
  <c r="AC42" i="2"/>
  <c r="AC43" i="2"/>
  <c r="AC44" i="2"/>
  <c r="AC45" i="2"/>
  <c r="AC46" i="2"/>
  <c r="AC47" i="2"/>
  <c r="AC49" i="2"/>
  <c r="AC52" i="2"/>
  <c r="AC53" i="2"/>
  <c r="AC54" i="2"/>
  <c r="AC55" i="2"/>
  <c r="AC56" i="2"/>
  <c r="AC57" i="2"/>
  <c r="AC58" i="2"/>
  <c r="AC59" i="2"/>
  <c r="AC60" i="2"/>
  <c r="AC61" i="2"/>
  <c r="AC62" i="2"/>
  <c r="AC63" i="2"/>
  <c r="AC64" i="2"/>
  <c r="AC65" i="2"/>
  <c r="AC67" i="2"/>
  <c r="AC68" i="2"/>
  <c r="Z71" i="2" l="1"/>
  <c r="Y50" i="2"/>
  <c r="X71" i="2"/>
  <c r="W48" i="2"/>
  <c r="AC48" i="2" s="1"/>
  <c r="Y71" i="2" l="1"/>
  <c r="AC50" i="2"/>
  <c r="AD51" i="2" s="1"/>
  <c r="W71" i="2"/>
  <c r="V71" i="2"/>
  <c r="U71" i="2"/>
  <c r="T71" i="2"/>
  <c r="S71" i="2"/>
  <c r="R36" i="2"/>
  <c r="AC36" i="2" s="1"/>
  <c r="R34" i="2"/>
  <c r="AC34" i="2" s="1"/>
  <c r="Q71" i="2"/>
  <c r="P71" i="2"/>
  <c r="O17" i="2"/>
  <c r="AC17" i="2" s="1"/>
  <c r="O12" i="2"/>
  <c r="AC12" i="2" s="1"/>
  <c r="N39" i="2"/>
  <c r="N71" i="2" l="1"/>
  <c r="AC39" i="2"/>
  <c r="R71" i="2"/>
  <c r="O71" i="2"/>
  <c r="M15" i="2"/>
  <c r="L71" i="2"/>
  <c r="K71" i="2"/>
  <c r="J10" i="2"/>
  <c r="AC10" i="2" s="1"/>
  <c r="J8" i="2"/>
  <c r="AC8" i="2" s="1"/>
  <c r="I66" i="2"/>
  <c r="AC66" i="2" s="1"/>
  <c r="M71" i="2" l="1"/>
  <c r="AC15" i="2"/>
  <c r="J71" i="2"/>
  <c r="I71" i="2"/>
  <c r="H71" i="2"/>
</calcChain>
</file>

<file path=xl/sharedStrings.xml><?xml version="1.0" encoding="utf-8"?>
<sst xmlns="http://schemas.openxmlformats.org/spreadsheetml/2006/main" count="278" uniqueCount="176">
  <si>
    <t xml:space="preserve"> </t>
  </si>
  <si>
    <t>ONE STOP CAREER CENTERS</t>
  </si>
  <si>
    <t>LOWER MERRIMACK</t>
  </si>
  <si>
    <t xml:space="preserve">CITY OF LAWRENCE </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</si>
  <si>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</si>
  <si>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</si>
  <si>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</si>
  <si>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</si>
  <si>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</si>
  <si>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</si>
  <si>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</si>
  <si>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</si>
  <si>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</si>
  <si>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</si>
  <si>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</si>
  <si>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</si>
  <si>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</si>
  <si>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</si>
  <si>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</si>
  <si>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</si>
  <si>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</si>
  <si>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</si>
  <si>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</si>
  <si>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</si>
  <si>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</si>
  <si>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</si>
  <si>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</si>
  <si>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</si>
  <si>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</si>
  <si>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BUDGET #18 FY25</t>
  </si>
  <si>
    <t>BUDGET #19 FY25</t>
  </si>
  <si>
    <t>BUDGET #20 FY25</t>
  </si>
  <si>
    <t>TOTAL</t>
  </si>
  <si>
    <t>MMARS DOCUMENT ID</t>
  </si>
  <si>
    <t>CT EOL 25CCLAWWIA</t>
  </si>
  <si>
    <r>
      <t>YOUTH</t>
    </r>
    <r>
      <rPr>
        <b/>
        <sz val="11"/>
        <color indexed="10"/>
        <rFont val="Book Antiqua"/>
        <family val="1"/>
      </rPr>
      <t xml:space="preserve"> (SERVICE DATE: APRIL 1, 2024-JUNE 30, 2026)</t>
    </r>
  </si>
  <si>
    <t>JULY 1, 2024-JUNE 30,2025</t>
  </si>
  <si>
    <t>FWIAYTH25</t>
  </si>
  <si>
    <t>7003-1631</t>
  </si>
  <si>
    <t>AA-38535-22-55-A-25</t>
  </si>
  <si>
    <t>JULY 1, 2025-JUNE 30,2026</t>
  </si>
  <si>
    <t>ADULT</t>
  </si>
  <si>
    <t>FWIAADT25A</t>
  </si>
  <si>
    <t>7003-1630</t>
  </si>
  <si>
    <t>DISLOCATED WORKER</t>
  </si>
  <si>
    <t>FWIADWK25A</t>
  </si>
  <si>
    <t>7003-1778</t>
  </si>
  <si>
    <t>FWIAADT25B</t>
  </si>
  <si>
    <t>FWIADWK25B</t>
  </si>
  <si>
    <t>RAPID RESPONSE STATE STAFF</t>
  </si>
  <si>
    <t>CT EOL 25CCLAWSOSWTF</t>
  </si>
  <si>
    <t>WORKFORCE TRAINING FUND</t>
  </si>
  <si>
    <t>JULY 1, 2024-JUNE 30, 2025</t>
  </si>
  <si>
    <t>WTRUSTF25</t>
  </si>
  <si>
    <t>7003-0135</t>
  </si>
  <si>
    <t>K264</t>
  </si>
  <si>
    <t>N.A</t>
  </si>
  <si>
    <t>STATE ONE STOP</t>
  </si>
  <si>
    <t>STOSCC2025</t>
  </si>
  <si>
    <t>7003-0803</t>
  </si>
  <si>
    <t>K284</t>
  </si>
  <si>
    <t>N/A</t>
  </si>
  <si>
    <t>CT EOL 25CCLAWWP</t>
  </si>
  <si>
    <t>WP 90%</t>
  </si>
  <si>
    <t>FES2025</t>
  </si>
  <si>
    <t>7002-6626</t>
  </si>
  <si>
    <t>K105</t>
  </si>
  <si>
    <t>ES38736-22-55-A-25</t>
  </si>
  <si>
    <t>JULY 1, 2025-JUNE 30, 2026</t>
  </si>
  <si>
    <t>WP 10%</t>
  </si>
  <si>
    <t>K107</t>
  </si>
  <si>
    <t>WPP SNAP EXPANSION</t>
  </si>
  <si>
    <t>JULY 1, 2024-SEPT. 30, 2024</t>
  </si>
  <si>
    <t>F20243067</t>
  </si>
  <si>
    <t>4400-3067</t>
  </si>
  <si>
    <t>K103</t>
  </si>
  <si>
    <t>234MA441Q7503 </t>
  </si>
  <si>
    <r>
      <t>PART 1:  MCC CAPACITY-EA SHELTER SUPPLEMENTAL FUNDING------(</t>
    </r>
    <r>
      <rPr>
        <b/>
        <sz val="12"/>
        <color rgb="FFFF0000"/>
        <rFont val="Book Antiqua"/>
        <family val="1"/>
      </rPr>
      <t>EXTENDED TO 6/30/2026</t>
    </r>
    <r>
      <rPr>
        <b/>
        <sz val="12"/>
        <color rgb="FF000000"/>
        <rFont val="Book Antiqua"/>
        <family val="1"/>
      </rPr>
      <t>)</t>
    </r>
  </si>
  <si>
    <t>OCTOBER 1,2024-JUNE 30, 2025</t>
  </si>
  <si>
    <t>WKFO107425</t>
  </si>
  <si>
    <t>7002-1074</t>
  </si>
  <si>
    <t>EDCS</t>
  </si>
  <si>
    <t>JULY 1, 2025-DECEMBER 31, 2025</t>
  </si>
  <si>
    <t>MCB</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</si>
  <si>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</si>
  <si>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</si>
  <si>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</si>
  <si>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</si>
  <si>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</si>
  <si>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</si>
  <si>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</si>
  <si>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</si>
  <si>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</si>
  <si>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</si>
  <si>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</si>
  <si>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</si>
  <si>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</si>
  <si>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</si>
  <si>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</si>
  <si>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</si>
  <si>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</si>
  <si>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</si>
  <si>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</si>
  <si>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</si>
  <si>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</si>
  <si>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</si>
  <si>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</si>
  <si>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t>OPERATION ABLE</t>
  </si>
  <si>
    <t>DCSSCSEP25</t>
  </si>
  <si>
    <t>7003-0006</t>
  </si>
  <si>
    <t>K246</t>
  </si>
  <si>
    <r>
      <t>PART 2A:  MCC CAPACITY-EA SHELTER SUPPLEMENTAL FUNDING--(</t>
    </r>
    <r>
      <rPr>
        <b/>
        <sz val="12"/>
        <color rgb="FFFF0000"/>
        <rFont val="Book Antiqua"/>
        <family val="1"/>
      </rPr>
      <t>EXTENDED TO 6/30/2026</t>
    </r>
    <r>
      <rPr>
        <b/>
        <sz val="12"/>
        <color rgb="FF000000"/>
        <rFont val="Book Antiqua"/>
        <family val="1"/>
      </rPr>
      <t>)</t>
    </r>
  </si>
  <si>
    <r>
      <t>WPP SNAP EXPANSION</t>
    </r>
    <r>
      <rPr>
        <b/>
        <sz val="11"/>
        <color rgb="FFFF0000"/>
        <rFont val="Book Antiqua"/>
        <family val="1"/>
      </rPr>
      <t xml:space="preserve"> (SERVICE DATES: OCT 1, 2024-SEPT 30, 2025)</t>
    </r>
  </si>
  <si>
    <t>F20253067</t>
  </si>
  <si>
    <t>JULY 1, 2025-SEPT 30, 2025</t>
  </si>
  <si>
    <t>CT EOL 25CCLAWVETSUI</t>
  </si>
  <si>
    <t xml:space="preserve">JVSG FY25 Infrastructure </t>
  </si>
  <si>
    <t>FVETS2024</t>
  </si>
  <si>
    <t>7002-6628</t>
  </si>
  <si>
    <t>K109</t>
  </si>
  <si>
    <t>DV35786-21-55-5-25</t>
  </si>
  <si>
    <t>CT EOL 25CCLAWNEGREA</t>
  </si>
  <si>
    <r>
      <t xml:space="preserve">RESEA </t>
    </r>
    <r>
      <rPr>
        <b/>
        <sz val="11"/>
        <color rgb="FFFF0000"/>
        <rFont val="Book Antiqua"/>
        <family val="1"/>
      </rPr>
      <t>(SERVICE DATES JAN 1, 2024-SEPT 30, 2025</t>
    </r>
    <r>
      <rPr>
        <b/>
        <sz val="11"/>
        <color theme="1"/>
        <rFont val="Book Antiqua"/>
        <family val="1"/>
      </rPr>
      <t>)</t>
    </r>
  </si>
  <si>
    <t>FUIREA24</t>
  </si>
  <si>
    <t>7002-6624</t>
  </si>
  <si>
    <t>UIRE</t>
  </si>
  <si>
    <t>UI-35950-21-60-A-25</t>
  </si>
  <si>
    <t xml:space="preserve">             TOTAL</t>
  </si>
  <si>
    <t xml:space="preserve"> DESCRIPTION:</t>
  </si>
  <si>
    <t>INITIAL AWARD FY25 JUNE 5, 2024</t>
  </si>
  <si>
    <t>TO ADD WPP SNAP EXPANSION FUNDS</t>
  </si>
  <si>
    <t>BUDGET #1 FY25 JULY 23, 2024</t>
  </si>
  <si>
    <t>TO ADD RESEA FUNDS</t>
  </si>
  <si>
    <t>BUDGET #2 FY25 AUGUST 2, 2024</t>
  </si>
  <si>
    <t>TO ADD WIOA FUNDS</t>
  </si>
  <si>
    <t>BUDGET #3 FY25 SEPT 18, 2024</t>
  </si>
  <si>
    <t>TO ADD SOS FUNDS</t>
  </si>
  <si>
    <t>BUDGET #4 FY25 SEPT 20, 2024</t>
  </si>
  <si>
    <t>TO ADD WTF FUNDS</t>
  </si>
  <si>
    <t>BUDGET #5 FY25 NOVEMBER 4, 2024</t>
  </si>
  <si>
    <t>TO ADD WIOA ADULT FUNDS</t>
  </si>
  <si>
    <t>BUDGET #6 FY25 NOVEMBER 20, 2024</t>
  </si>
  <si>
    <t>TO ADD SHELTER FUNDS</t>
  </si>
  <si>
    <t>Friendly Reminder:  You must submit a budget and budget narrative for these funds.  Please submit by COB, December 9th, 2024 to Lisa Caissie at Lisa.J.Caissie@mass.gov.  Thank you.</t>
  </si>
  <si>
    <t>BUDGET #7 FY25 NOVEMBER 20, 2024</t>
  </si>
  <si>
    <t>TO ADD FY25 DISLOCATED WORKER</t>
  </si>
  <si>
    <t>BUDGET #8 FY25 DECEMBER 20, 2024</t>
  </si>
  <si>
    <t>TO ADD PARTNER FUNDS</t>
  </si>
  <si>
    <t>BUDGET #9 FY25 DECEMBER 23, 2024</t>
  </si>
  <si>
    <t>TO ADD JVSG FUNDS</t>
  </si>
  <si>
    <t>BUDGET #10 FY25 JANUARY 14, 2025</t>
  </si>
  <si>
    <t>TO ADD WP FUNDS</t>
  </si>
  <si>
    <t>BUDGET #11 FY25 JANUARY 17, 2025</t>
  </si>
  <si>
    <t>TO ADD DTA WPP</t>
  </si>
  <si>
    <t>BUDGET #12 FY25 FEB. 4, 2025</t>
  </si>
  <si>
    <t>TO ADD RAPID RESPONSE STATE STAFF</t>
  </si>
  <si>
    <t>BUDGET #13  FY25 MARCH 6, 2025</t>
  </si>
  <si>
    <t>BUDGET #14  FY25 APRIL 2, 2025</t>
  </si>
  <si>
    <t>BUDGET #15 FY25 APRIL 18, 2025</t>
  </si>
  <si>
    <t>BUDGET #16  FY25 MAY 2, 2025</t>
  </si>
  <si>
    <t>BUDGET #17  FY25 MAY 15, 2025</t>
  </si>
  <si>
    <t>TO ADD WPP EXPANSION FUNDS</t>
  </si>
  <si>
    <t>BUDGET #18 FY25 JUNE 9, 2025</t>
  </si>
  <si>
    <t>TO ADJUST WPP EXPANSION FUNDS</t>
  </si>
  <si>
    <t>Please note, there will be a revision in FY26 to not only add the FY26 funds 
but any balances in FY25 will also be rolled into FY26</t>
  </si>
  <si>
    <t>BUDGET #19 FY25 JULY 2 2025</t>
  </si>
  <si>
    <t>TO MOVE FUNDS TO FY26 LINE AND EXTEND RESEA SERVICE DATE TO 9/30/2026</t>
  </si>
  <si>
    <t>BUDGET #20 FY25  NOV 7 2025</t>
  </si>
  <si>
    <t>WPP SNAP EXPANSION:</t>
  </si>
  <si>
    <t>FY26 budgeted allocations are being added for services delivered through September 30, 2025.  No new funds are being requested; this adjustment simply allows for the timely expenditure of resources.</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</si>
  <si>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</si>
  <si>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</si>
  <si>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VENDOR CUSTOMER CODE</t>
  </si>
  <si>
    <t>VC6000192104</t>
  </si>
  <si>
    <t>UEI #</t>
  </si>
  <si>
    <t>L29TZUSNKTF8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</si>
</sst>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0"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10"/>
      <name val="Book Antiqua"/>
      <family val="1"/>
    </font>
    <font>
      <sz val="11"/>
      <name val="Book Antiqua"/>
      <family val="1"/>
    </font>
    <font>
      <b/>
      <sz val="11"/>
      <name val="Book Antiqua"/>
      <family val="1"/>
    </font>
    <font>
      <b/>
      <sz val="12"/>
      <name val="Book Antiqua"/>
      <family val="1"/>
    </font>
    <font>
      <b/>
      <sz val="11.5"/>
      <name val="Book Antiqua"/>
      <family val="1"/>
    </font>
    <font>
      <sz val="12"/>
      <name val="Times New Roman"/>
      <family val="1"/>
    </font>
    <font>
      <sz val="12"/>
      <name val="Book Antiqua"/>
      <family val="1"/>
    </font>
    <font>
      <b/>
      <sz val="11"/>
      <color theme="1"/>
      <name val="Book Antiqua"/>
      <family val="1"/>
    </font>
    <font>
      <b/>
      <sz val="11"/>
      <color rgb="FF000000"/>
      <name val="Book Antiqua"/>
      <family val="1"/>
    </font>
    <font>
      <sz val="11"/>
      <color theme="1"/>
      <name val="Book Antiqua"/>
      <family val="1"/>
    </font>
    <font>
      <sz val="11"/>
      <color rgb="FF000000"/>
      <name val="Book Antiqua"/>
      <family val="1"/>
    </font>
    <font>
      <b/>
      <sz val="12"/>
      <color rgb="FF000000"/>
      <name val="Book Antiqua"/>
      <family val="1"/>
    </font>
    <font>
      <b/>
      <sz val="11"/>
      <color rgb="FFFF0000"/>
      <name val="Book Antiqua"/>
      <family val="1"/>
    </font>
    <font>
      <sz val="12"/>
      <color rgb="FF000000"/>
      <name val="Times New Roman"/>
      <family val="1"/>
    </font>
    <font>
      <b/>
      <sz val="11"/>
      <color indexed="10"/>
      <name val="Book Antiqua"/>
      <family val="1"/>
    </font>
    <font>
      <b/>
      <sz val="11"/>
      <color rgb="FF000000"/>
      <name val="Times New Roman"/>
      <family val="1"/>
    </font>
    <font>
      <u/>
      <sz val="10"/>
      <color theme="10"/>
      <name val="Arial"/>
      <family val="2"/>
    </font>
    <font>
      <u/>
      <sz val="10"/>
      <color rgb="FFFF0000"/>
      <name val="Arial"/>
      <family val="2"/>
    </font>
    <font>
      <sz val="9"/>
      <color rgb="FFFF0000"/>
      <name val="Book Antiqua"/>
      <family val="1"/>
    </font>
    <font>
      <b/>
      <sz val="10"/>
      <color rgb="FF000000"/>
      <name val="Book Antiqua"/>
      <family val="1"/>
    </font>
    <font>
      <b/>
      <i/>
      <sz val="9"/>
      <name val="Book Antiqua"/>
      <family val="1"/>
    </font>
    <font>
      <sz val="11"/>
      <name val="Calibri"/>
      <family val="2"/>
    </font>
    <font>
      <b/>
      <sz val="12"/>
      <color rgb="FFFF0000"/>
      <name val="Book Antiqua"/>
      <family val="1"/>
    </font>
    <font>
      <sz val="11"/>
      <color rgb="FFFF0000"/>
      <name val="Calibri"/>
      <family val="2"/>
      <charset val="1"/>
    </font>
  </fonts>
  <fills count="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00"/>
        <bgColor rgb="FF000000"/>
      </patternFill>
    </fill>
    <fill>
      <patternFill patternType="solid">
        <fgColor rgb="FFFCD5B4"/>
        <bgColor rgb="FF000000"/>
      </patternFill>
    </fill>
  </fills>
  <borders count="12">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37" fontId="11" fillId="0" borderId="0"/>
    <xf numFmtId="0" fontId="22" fillId="0" borderId="0" applyNumberFormat="0" applyFill="0" applyBorder="0" applyAlignment="0" applyProtection="0"/>
  </cellStyleXfs>
  <cellXfs count="99">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applyAlignment="1">
      <alignment horizontal="center"/>
    </xf>
    <xf numFmtId="0" fontId="8" fillId="0" borderId="1" xfId="0" applyFont="1" applyBorder="1" applyAlignment="1">
      <alignment horizontal="center" vertical="center"/>
    </xf>
    <xf numFmtId="0" fontId="7" fillId="0" borderId="0" xfId="0" applyFont="1"/>
    <xf numFmtId="0" fontId="7" fillId="0" borderId="2" xfId="0" quotePrefix="1" applyFont="1" applyBorder="1" applyAlignment="1">
      <alignment horizontal="center"/>
    </xf>
    <xf numFmtId="0" fontId="7" fillId="0" borderId="2" xfId="0" applyFont="1" applyBorder="1" applyAlignment="1">
      <alignment horizontal="center" wrapText="1"/>
    </xf>
    <xf numFmtId="49" fontId="7" fillId="0" borderId="2" xfId="0" applyNumberFormat="1" applyFont="1" applyBorder="1" applyAlignment="1">
      <alignment horizontal="center" wrapText="1"/>
    </xf>
    <xf numFmtId="0" fontId="7" fillId="0" borderId="2" xfId="0" applyFont="1" applyBorder="1" applyAlignment="1">
      <alignment horizontal="center"/>
    </xf>
    <xf numFmtId="0" fontId="8" fillId="0" borderId="2" xfId="0" applyFont="1" applyBorder="1" applyAlignment="1">
      <alignment horizontal="center"/>
    </xf>
    <xf numFmtId="44" fontId="8" fillId="0" borderId="2" xfId="0" applyNumberFormat="1" applyFont="1" applyBorder="1"/>
    <xf numFmtId="0" fontId="8" fillId="0" borderId="2" xfId="0" quotePrefix="1" applyFont="1" applyBorder="1" applyAlignment="1">
      <alignment horizontal="center"/>
    </xf>
    <xf numFmtId="0" fontId="8" fillId="0" borderId="2" xfId="0" applyFont="1" applyBorder="1" applyAlignment="1">
      <alignment horizontal="left"/>
    </xf>
    <xf numFmtId="0" fontId="8" fillId="0" borderId="0" xfId="0" applyFont="1"/>
    <xf numFmtId="0" fontId="8" fillId="0" borderId="0" xfId="0" applyFont="1" applyAlignment="1">
      <alignment horizontal="left"/>
    </xf>
    <xf numFmtId="43" fontId="8" fillId="0" borderId="0" xfId="0" applyNumberFormat="1" applyFont="1" applyAlignment="1">
      <alignment horizontal="center"/>
    </xf>
    <xf numFmtId="7" fontId="8" fillId="0" borderId="0" xfId="1" applyNumberFormat="1" applyFont="1" applyFill="1" applyBorder="1" applyAlignment="1">
      <alignment horizontal="center"/>
    </xf>
    <xf numFmtId="44" fontId="8" fillId="0" borderId="0" xfId="1" applyFont="1" applyFill="1" applyBorder="1"/>
    <xf numFmtId="0" fontId="7" fillId="0" borderId="0" xfId="0" applyFont="1" applyAlignment="1">
      <alignment horizontal="center"/>
    </xf>
    <xf numFmtId="0" fontId="8" fillId="0" borderId="3" xfId="0" applyFont="1" applyBorder="1" applyAlignment="1">
      <alignment horizontal="center" vertical="center" wrapText="1"/>
    </xf>
    <xf numFmtId="0" fontId="7" fillId="0" borderId="4" xfId="0" quotePrefix="1" applyFont="1" applyBorder="1" applyAlignment="1">
      <alignment horizontal="center"/>
    </xf>
    <xf numFmtId="0" fontId="7" fillId="0" borderId="4" xfId="0" applyFont="1" applyBorder="1" applyAlignment="1">
      <alignment horizontal="center" wrapText="1"/>
    </xf>
    <xf numFmtId="49" fontId="7" fillId="0" borderId="4" xfId="0" applyNumberFormat="1" applyFont="1" applyBorder="1" applyAlignment="1">
      <alignment horizontal="center" wrapText="1"/>
    </xf>
    <xf numFmtId="0" fontId="7" fillId="0" borderId="4" xfId="0" applyFont="1" applyBorder="1" applyAlignment="1">
      <alignment horizontal="center"/>
    </xf>
    <xf numFmtId="44" fontId="8" fillId="0" borderId="3" xfId="0" applyNumberFormat="1" applyFont="1" applyBorder="1"/>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left"/>
    </xf>
    <xf numFmtId="0" fontId="8" fillId="0" borderId="2" xfId="0" applyFont="1" applyBorder="1" applyAlignment="1">
      <alignment wrapText="1"/>
    </xf>
    <xf numFmtId="0" fontId="8" fillId="0" borderId="2" xfId="0" applyFont="1" applyBorder="1" applyAlignment="1">
      <alignment horizontal="center" wrapText="1"/>
    </xf>
    <xf numFmtId="49" fontId="8" fillId="0" borderId="2" xfId="0" applyNumberFormat="1" applyFont="1" applyBorder="1" applyAlignment="1">
      <alignment horizontal="center" wrapText="1"/>
    </xf>
    <xf numFmtId="0" fontId="8" fillId="0" borderId="4" xfId="0" applyFont="1" applyBorder="1" applyAlignment="1">
      <alignment horizontal="center" vertical="center" wrapText="1"/>
    </xf>
    <xf numFmtId="0" fontId="8" fillId="0" borderId="7" xfId="0" quotePrefix="1" applyFont="1" applyBorder="1" applyAlignment="1">
      <alignment horizontal="center"/>
    </xf>
    <xf numFmtId="0" fontId="8" fillId="0" borderId="7" xfId="0" applyFont="1" applyBorder="1" applyAlignment="1">
      <alignment horizontal="center" wrapText="1"/>
    </xf>
    <xf numFmtId="49" fontId="8" fillId="0" borderId="7" xfId="0" applyNumberFormat="1" applyFont="1" applyBorder="1" applyAlignment="1">
      <alignment horizontal="center" wrapText="1"/>
    </xf>
    <xf numFmtId="0" fontId="8" fillId="0" borderId="4" xfId="0" applyFont="1" applyBorder="1" applyAlignment="1">
      <alignment wrapText="1"/>
    </xf>
    <xf numFmtId="0" fontId="8" fillId="0" borderId="7" xfId="0" applyFont="1" applyBorder="1" applyAlignment="1">
      <alignment horizontal="center"/>
    </xf>
    <xf numFmtId="0" fontId="10" fillId="0" borderId="2" xfId="0" applyFont="1" applyBorder="1" applyAlignment="1">
      <alignment wrapText="1"/>
    </xf>
    <xf numFmtId="0" fontId="8" fillId="0" borderId="2" xfId="0" applyFont="1" applyBorder="1"/>
    <xf numFmtId="0" fontId="8" fillId="0" borderId="4" xfId="0" quotePrefix="1" applyFont="1" applyBorder="1" applyAlignment="1">
      <alignment horizontal="center"/>
    </xf>
    <xf numFmtId="0" fontId="13" fillId="0" borderId="2" xfId="0" applyFont="1" applyBorder="1" applyAlignment="1">
      <alignment horizontal="center" vertical="center"/>
    </xf>
    <xf numFmtId="44" fontId="8" fillId="0" borderId="2" xfId="1" applyFont="1" applyFill="1" applyBorder="1" applyAlignment="1">
      <alignment horizontal="center"/>
    </xf>
    <xf numFmtId="44" fontId="8" fillId="0" borderId="7" xfId="1" applyFont="1" applyFill="1" applyBorder="1" applyAlignment="1">
      <alignment horizontal="center"/>
    </xf>
    <xf numFmtId="0" fontId="13" fillId="0" borderId="2" xfId="0" quotePrefix="1" applyFont="1" applyBorder="1" applyAlignment="1">
      <alignment horizontal="center"/>
    </xf>
    <xf numFmtId="0" fontId="13" fillId="0" borderId="2" xfId="0" applyFont="1" applyBorder="1" applyAlignment="1">
      <alignment horizontal="center"/>
    </xf>
    <xf numFmtId="0" fontId="13" fillId="0" borderId="0" xfId="0" applyFont="1" applyAlignment="1">
      <alignment horizontal="center"/>
    </xf>
    <xf numFmtId="43" fontId="8" fillId="0" borderId="2" xfId="0" applyNumberFormat="1" applyFont="1" applyBorder="1" applyAlignment="1">
      <alignment horizontal="center"/>
    </xf>
    <xf numFmtId="44" fontId="8" fillId="0" borderId="0" xfId="0" applyNumberFormat="1" applyFont="1"/>
    <xf numFmtId="0" fontId="9" fillId="0" borderId="2" xfId="0" applyFont="1" applyBorder="1" applyAlignment="1">
      <alignment horizontal="center"/>
    </xf>
    <xf numFmtId="0" fontId="8"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quotePrefix="1" applyFont="1" applyBorder="1" applyAlignment="1">
      <alignment horizontal="center" vertical="center" wrapText="1"/>
    </xf>
    <xf numFmtId="0" fontId="7" fillId="0" borderId="3" xfId="0" applyFont="1" applyBorder="1" applyAlignment="1">
      <alignment horizontal="center"/>
    </xf>
    <xf numFmtId="44" fontId="8" fillId="0" borderId="8" xfId="1" applyFont="1" applyFill="1" applyBorder="1" applyAlignment="1">
      <alignment horizontal="center" vertical="center" wrapText="1"/>
    </xf>
    <xf numFmtId="0" fontId="13" fillId="0" borderId="2" xfId="0" applyFont="1" applyBorder="1" applyAlignment="1">
      <alignment vertical="center" wrapText="1"/>
    </xf>
    <xf numFmtId="0" fontId="8" fillId="0" borderId="2" xfId="0" quotePrefix="1" applyFont="1" applyBorder="1" applyAlignment="1">
      <alignment horizontal="left" vertical="center" wrapText="1"/>
    </xf>
    <xf numFmtId="37" fontId="8" fillId="0" borderId="2" xfId="2" applyFont="1" applyBorder="1" applyAlignment="1">
      <alignment horizontal="center"/>
    </xf>
    <xf numFmtId="0" fontId="14" fillId="0" borderId="9" xfId="0" applyFont="1" applyBorder="1" applyAlignment="1">
      <alignment horizontal="center"/>
    </xf>
    <xf numFmtId="44" fontId="7" fillId="0" borderId="0" xfId="0" applyNumberFormat="1" applyFont="1"/>
    <xf numFmtId="0" fontId="16" fillId="0" borderId="2" xfId="0" applyFont="1" applyBorder="1" applyAlignment="1">
      <alignment horizontal="center"/>
    </xf>
    <xf numFmtId="0" fontId="15" fillId="0" borderId="2" xfId="0" applyFont="1" applyBorder="1" applyAlignment="1">
      <alignment horizontal="center"/>
    </xf>
    <xf numFmtId="0" fontId="7" fillId="2" borderId="0" xfId="0" applyFont="1" applyFill="1"/>
    <xf numFmtId="44" fontId="9" fillId="0" borderId="2" xfId="1" applyFont="1" applyFill="1" applyBorder="1" applyAlignment="1">
      <alignment horizontal="center"/>
    </xf>
    <xf numFmtId="0" fontId="12" fillId="0" borderId="0" xfId="0" applyFont="1"/>
    <xf numFmtId="0" fontId="19" fillId="0" borderId="10" xfId="0" applyFont="1" applyBorder="1" applyAlignment="1">
      <alignment horizontal="center" wrapText="1"/>
    </xf>
    <xf numFmtId="0" fontId="8" fillId="0" borderId="0" xfId="0" applyFont="1" applyAlignment="1">
      <alignment horizontal="center"/>
    </xf>
    <xf numFmtId="0" fontId="21" fillId="0" borderId="10" xfId="0" applyFont="1" applyBorder="1" applyAlignment="1">
      <alignment horizontal="center" wrapText="1"/>
    </xf>
    <xf numFmtId="0" fontId="23" fillId="3" borderId="0" xfId="3" applyFont="1" applyFill="1" applyAlignment="1">
      <alignment vertical="center"/>
    </xf>
    <xf numFmtId="0" fontId="24" fillId="3" borderId="0" xfId="0" applyFont="1" applyFill="1"/>
    <xf numFmtId="0" fontId="24" fillId="3" borderId="0" xfId="0" applyFont="1" applyFill="1" applyAlignment="1">
      <alignment horizontal="center"/>
    </xf>
    <xf numFmtId="44" fontId="24" fillId="3" borderId="0" xfId="1" applyFont="1" applyFill="1" applyAlignment="1">
      <alignment horizontal="center"/>
    </xf>
    <xf numFmtId="0" fontId="13" fillId="0" borderId="11" xfId="0" applyFont="1" applyBorder="1" applyAlignment="1">
      <alignment horizontal="left"/>
    </xf>
    <xf numFmtId="0" fontId="14" fillId="0" borderId="2" xfId="0" applyFont="1" applyBorder="1" applyAlignment="1">
      <alignment horizontal="center"/>
    </xf>
    <xf numFmtId="0" fontId="19" fillId="0" borderId="2" xfId="0" applyFont="1" applyBorder="1" applyAlignment="1">
      <alignment horizontal="center" wrapText="1"/>
    </xf>
    <xf numFmtId="0" fontId="13" fillId="0" borderId="2" xfId="0" applyFont="1" applyBorder="1"/>
    <xf numFmtId="0" fontId="14" fillId="0" borderId="2" xfId="0" applyFont="1" applyBorder="1"/>
    <xf numFmtId="0" fontId="8" fillId="0" borderId="2" xfId="0" applyFont="1" applyBorder="1" applyAlignment="1" applyProtection="1">
      <alignment horizontal="center"/>
      <protection locked="0"/>
    </xf>
    <xf numFmtId="0" fontId="14" fillId="0" borderId="2" xfId="0" applyFont="1" applyBorder="1" applyAlignment="1">
      <alignment vertical="center"/>
    </xf>
    <xf numFmtId="0" fontId="17" fillId="0" borderId="2" xfId="0" applyFont="1" applyBorder="1" applyAlignment="1">
      <alignment vertical="center"/>
    </xf>
    <xf numFmtId="0" fontId="15" fillId="0" borderId="2" xfId="0" applyFont="1" applyBorder="1" applyAlignment="1">
      <alignment horizontal="center" vertical="center"/>
    </xf>
    <xf numFmtId="0" fontId="16" fillId="0" borderId="2" xfId="0" applyFont="1" applyBorder="1" applyAlignment="1">
      <alignment horizontal="center" vertical="center" wrapText="1"/>
    </xf>
    <xf numFmtId="0" fontId="25" fillId="0" borderId="2" xfId="0" applyFont="1" applyBorder="1" applyAlignment="1">
      <alignment horizontal="center"/>
    </xf>
    <xf numFmtId="0" fontId="4" fillId="0" borderId="0" xfId="0" applyFont="1"/>
    <xf numFmtId="0" fontId="5" fillId="0" borderId="0" xfId="0" applyFont="1" applyAlignment="1">
      <alignment horizontal="center"/>
    </xf>
    <xf numFmtId="0" fontId="8" fillId="4" borderId="0" xfId="0" applyFont="1" applyFill="1"/>
    <xf numFmtId="0" fontId="27" fillId="4" borderId="0" xfId="0" applyFont="1" applyFill="1" applyAlignment="1">
      <alignment wrapText="1"/>
    </xf>
    <xf numFmtId="0" fontId="28" fillId="5" borderId="0" xfId="0" applyFont="1" applyFill="1"/>
    <xf numFmtId="0" fontId="29" fillId="5" borderId="0" xfId="0" applyFont="1" applyFill="1" applyAlignment="1">
      <alignment wrapText="1"/>
    </xf>
    <xf numFmtId="0" fontId="14" fillId="3" borderId="2" xfId="0" applyFont="1" applyFill="1" applyBorder="1"/>
    <xf numFmtId="0" fontId="17" fillId="5" borderId="2" xfId="0" applyFont="1" applyFill="1" applyBorder="1"/>
    <xf numFmtId="0" fontId="17" fillId="5" borderId="4" xfId="0" applyFont="1" applyFill="1" applyBorder="1"/>
    <xf numFmtId="0" fontId="5" fillId="0" borderId="0" xfId="0" applyFont="1" applyAlignment="1">
      <alignment horizontal="center"/>
    </xf>
    <xf numFmtId="0" fontId="4" fillId="0" borderId="0" xfId="0" applyFont="1"/>
    <xf numFmtId="0" fontId="26" fillId="3" borderId="0" xfId="0" applyFont="1" applyFill="1" applyAlignment="1">
      <alignment horizontal="left" wrapText="1"/>
    </xf>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0"/>
  <sheetViews>
    <sheetView tabSelected="1" topLeftCell="A32" zoomScale="130" zoomScaleNormal="130" workbookViewId="0">
      <selection activeCell="A39" sqref="A39"/>
    </sheetView>
  </sheetViews>
  <sheetFormatPr defaultColWidth="9.1796875" defaultRowHeight="12" x14ac:dyDescent="0.3"/>
  <cols>
    <col min="1" max="1" width="116.54296875" style="3" customWidth="1"/>
    <col min="2" max="2" width="38.453125" style="3" customWidth="1"/>
    <col min="3" max="3" width="19.1796875" style="2" customWidth="1"/>
    <col min="4" max="4" width="16.1796875" style="2" customWidth="1"/>
    <col min="5" max="5" width="11.453125" style="2" customWidth="1"/>
    <col min="6" max="6" width="8.26953125" style="2" bestFit="1" customWidth="1"/>
    <col min="7" max="7" width="28.453125" style="2" customWidth="1"/>
    <col min="8" max="8" width="14.1796875" style="2" hidden="1" customWidth="1"/>
    <col min="9" max="9" width="12.81640625" style="2" hidden="1" customWidth="1"/>
    <col min="10" max="23" width="23.54296875" style="2" hidden="1" customWidth="1"/>
    <col min="24" max="24" width="23.453125" style="2" hidden="1" customWidth="1"/>
    <col min="25" max="27" width="19" style="2" hidden="1" customWidth="1"/>
    <col min="28" max="28" width="19" style="2" customWidth="1"/>
    <col min="29" max="29" width="13.81640625" style="3" hidden="1" customWidth="1"/>
    <col min="30" max="30" width="11.81640625" style="3" hidden="1" customWidth="1"/>
    <col min="31" max="31" width="12.81640625" style="3" bestFit="1" customWidth="1"/>
    <col min="32" max="16384" width="9.1796875" style="3"/>
  </cols>
  <sheetData>
    <row r="1" spans="1:29" ht="20.5" x14ac:dyDescent="0.45">
      <c r="A1" s="3" t="s">
        <v>0</v>
      </c>
      <c r="B1" s="96" t="s">
        <v>1</v>
      </c>
      <c r="C1" s="97"/>
      <c r="D1" s="97"/>
      <c r="E1" s="97"/>
      <c r="F1" s="97"/>
      <c r="G1" s="97"/>
      <c r="H1" s="97"/>
      <c r="I1" s="87"/>
      <c r="J1" s="87"/>
      <c r="K1" s="87"/>
      <c r="L1" s="87"/>
      <c r="M1" s="87"/>
      <c r="N1" s="87"/>
      <c r="O1" s="87"/>
      <c r="P1" s="87"/>
      <c r="Q1" s="87"/>
      <c r="R1" s="87"/>
      <c r="S1" s="87"/>
      <c r="T1" s="87"/>
      <c r="U1" s="87"/>
      <c r="V1" s="87"/>
      <c r="W1" s="87"/>
      <c r="X1" s="87"/>
      <c r="Y1" s="87"/>
      <c r="Z1" s="87"/>
      <c r="AA1" s="87"/>
      <c r="AB1" s="87"/>
    </row>
    <row r="2" spans="1:29" ht="20.5" x14ac:dyDescent="0.45">
      <c r="A2" s="4" t="s">
        <v>2</v>
      </c>
      <c r="B2" s="88"/>
      <c r="C2" s="88"/>
      <c r="D2" s="88"/>
      <c r="E2" s="6"/>
      <c r="F2" s="6"/>
      <c r="G2" s="6"/>
    </row>
    <row r="3" spans="1:29" ht="20.5" x14ac:dyDescent="0.45">
      <c r="A3" s="4" t="s">
        <v>3</v>
      </c>
      <c r="B3" s="88" t="s">
        <v>4</v>
      </c>
      <c r="C3" s="1"/>
    </row>
    <row r="4" spans="1:29" ht="21" thickBot="1" x14ac:dyDescent="0.5">
      <c r="A4" s="4"/>
      <c r="B4" s="5"/>
      <c r="C4" s="1"/>
    </row>
    <row r="5" spans="1:29" s="8" customFormat="1" ht="55" customHeight="1" thickBot="1" x14ac:dyDescent="0.4">
      <c r="A5" s="29"/>
      <c r="B5" s="30" t="s">
        <v>5</v>
      </c>
      <c r="C5" s="30" t="s">
        <v>6</v>
      </c>
      <c r="D5" s="30" t="s">
        <v>7</v>
      </c>
      <c r="E5" s="30" t="s">
        <v>8</v>
      </c>
      <c r="F5" s="30" t="s">
        <v>9</v>
      </c>
      <c r="G5" s="58" t="s">
        <v>10</v>
      </c>
      <c r="H5" s="30" t="s">
        <v>11</v>
      </c>
      <c r="I5" s="58" t="s">
        <v>12</v>
      </c>
      <c r="J5" s="58" t="s">
        <v>13</v>
      </c>
      <c r="K5" s="58" t="s">
        <v>14</v>
      </c>
      <c r="L5" s="58" t="s">
        <v>15</v>
      </c>
      <c r="M5" s="58" t="s">
        <v>16</v>
      </c>
      <c r="N5" s="58" t="s">
        <v>17</v>
      </c>
      <c r="O5" s="58" t="s">
        <v>18</v>
      </c>
      <c r="P5" s="58" t="s">
        <v>19</v>
      </c>
      <c r="Q5" s="58" t="s">
        <v>20</v>
      </c>
      <c r="R5" s="58" t="s">
        <v>21</v>
      </c>
      <c r="S5" s="58" t="s">
        <v>22</v>
      </c>
      <c r="T5" s="58" t="s">
        <v>23</v>
      </c>
      <c r="U5" s="58" t="s">
        <v>24</v>
      </c>
      <c r="V5" s="58" t="s">
        <v>25</v>
      </c>
      <c r="W5" s="58" t="s">
        <v>26</v>
      </c>
      <c r="X5" s="58" t="s">
        <v>27</v>
      </c>
      <c r="Y5" s="58" t="s">
        <v>28</v>
      </c>
      <c r="Z5" s="58" t="s">
        <v>29</v>
      </c>
      <c r="AA5" s="58" t="s">
        <v>30</v>
      </c>
      <c r="AB5" s="58" t="s">
        <v>31</v>
      </c>
      <c r="AC5" s="7" t="s">
        <v>32</v>
      </c>
    </row>
    <row r="6" spans="1:29" s="8" customFormat="1" ht="14.5" hidden="1" x14ac:dyDescent="0.35">
      <c r="A6" s="23" t="s">
        <v>33</v>
      </c>
      <c r="B6" s="24"/>
      <c r="C6" s="25"/>
      <c r="D6" s="25"/>
      <c r="E6" s="26"/>
      <c r="F6" s="27"/>
      <c r="G6" s="27"/>
      <c r="H6" s="27"/>
      <c r="I6" s="57"/>
      <c r="J6" s="57"/>
      <c r="K6" s="57"/>
      <c r="L6" s="57"/>
      <c r="M6" s="57"/>
      <c r="N6" s="57"/>
      <c r="O6" s="57"/>
      <c r="P6" s="57"/>
      <c r="Q6" s="57"/>
      <c r="R6" s="57"/>
      <c r="S6" s="57"/>
      <c r="T6" s="57"/>
      <c r="U6" s="57"/>
      <c r="V6" s="57"/>
      <c r="W6" s="57"/>
      <c r="X6" s="57"/>
      <c r="Y6" s="57"/>
      <c r="Z6" s="57"/>
      <c r="AA6" s="57"/>
      <c r="AB6" s="57"/>
      <c r="AC6" s="28"/>
    </row>
    <row r="7" spans="1:29" s="8" customFormat="1" ht="14.5" hidden="1" x14ac:dyDescent="0.35">
      <c r="A7" s="13" t="s">
        <v>34</v>
      </c>
      <c r="B7" s="9"/>
      <c r="C7" s="10"/>
      <c r="D7" s="10"/>
      <c r="E7" s="11"/>
      <c r="F7" s="12"/>
      <c r="G7" s="12"/>
      <c r="H7" s="46"/>
      <c r="I7" s="46"/>
      <c r="J7" s="46"/>
      <c r="K7" s="46"/>
      <c r="L7" s="46"/>
      <c r="M7" s="46"/>
      <c r="N7" s="46"/>
      <c r="O7" s="46"/>
      <c r="P7" s="46"/>
      <c r="Q7" s="46"/>
      <c r="R7" s="46"/>
      <c r="S7" s="46"/>
      <c r="T7" s="46"/>
      <c r="U7" s="46"/>
      <c r="V7" s="46"/>
      <c r="W7" s="46"/>
      <c r="X7" s="46"/>
      <c r="Y7" s="46"/>
      <c r="Z7" s="46"/>
      <c r="AA7" s="46"/>
      <c r="AB7" s="46"/>
      <c r="AC7" s="14"/>
    </row>
    <row r="8" spans="1:29" s="8" customFormat="1" ht="14.5" hidden="1" x14ac:dyDescent="0.35">
      <c r="A8" s="60" t="s">
        <v>35</v>
      </c>
      <c r="B8" s="15" t="s">
        <v>36</v>
      </c>
      <c r="C8" s="49" t="s">
        <v>37</v>
      </c>
      <c r="D8" s="13" t="s">
        <v>38</v>
      </c>
      <c r="E8" s="13">
        <v>6501</v>
      </c>
      <c r="F8" s="15">
        <v>17.259</v>
      </c>
      <c r="G8" s="64" t="s">
        <v>39</v>
      </c>
      <c r="H8" s="46"/>
      <c r="I8" s="46"/>
      <c r="J8" s="46">
        <f>1247150-1</f>
        <v>1247149</v>
      </c>
      <c r="K8" s="46"/>
      <c r="L8" s="46"/>
      <c r="M8" s="46"/>
      <c r="N8" s="46"/>
      <c r="O8" s="46"/>
      <c r="P8" s="46"/>
      <c r="Q8" s="46"/>
      <c r="R8" s="46"/>
      <c r="S8" s="46"/>
      <c r="T8" s="46"/>
      <c r="U8" s="46"/>
      <c r="V8" s="46"/>
      <c r="W8" s="46"/>
      <c r="X8" s="46"/>
      <c r="Y8" s="46"/>
      <c r="Z8" s="46"/>
      <c r="AA8" s="46">
        <v>-1047150</v>
      </c>
      <c r="AB8" s="46"/>
      <c r="AC8" s="14">
        <f>SUM(H8:AA8)</f>
        <v>199999</v>
      </c>
    </row>
    <row r="9" spans="1:29" s="8" customFormat="1" ht="14.5" hidden="1" x14ac:dyDescent="0.35">
      <c r="A9" s="60" t="s">
        <v>35</v>
      </c>
      <c r="B9" s="15" t="s">
        <v>40</v>
      </c>
      <c r="C9" s="49" t="s">
        <v>37</v>
      </c>
      <c r="D9" s="13" t="s">
        <v>38</v>
      </c>
      <c r="E9" s="13">
        <v>6501</v>
      </c>
      <c r="F9" s="15">
        <v>17.259</v>
      </c>
      <c r="G9" s="64" t="s">
        <v>39</v>
      </c>
      <c r="H9" s="46"/>
      <c r="I9" s="46"/>
      <c r="J9" s="46">
        <v>1</v>
      </c>
      <c r="K9" s="46"/>
      <c r="L9" s="46"/>
      <c r="M9" s="46"/>
      <c r="N9" s="46"/>
      <c r="O9" s="46"/>
      <c r="P9" s="46"/>
      <c r="Q9" s="46"/>
      <c r="R9" s="46"/>
      <c r="S9" s="46"/>
      <c r="T9" s="46"/>
      <c r="U9" s="46"/>
      <c r="V9" s="46"/>
      <c r="W9" s="46"/>
      <c r="X9" s="46"/>
      <c r="Y9" s="46"/>
      <c r="Z9" s="46"/>
      <c r="AA9" s="46">
        <v>1047150</v>
      </c>
      <c r="AB9" s="46"/>
      <c r="AC9" s="14">
        <f t="shared" ref="AC9:AC70" si="0">SUM(H9:AA9)</f>
        <v>1047151</v>
      </c>
    </row>
    <row r="10" spans="1:29" s="8" customFormat="1" ht="14.5" hidden="1" x14ac:dyDescent="0.35">
      <c r="A10" s="16" t="s">
        <v>41</v>
      </c>
      <c r="B10" s="15" t="s">
        <v>36</v>
      </c>
      <c r="C10" s="49" t="s">
        <v>42</v>
      </c>
      <c r="D10" s="13" t="s">
        <v>43</v>
      </c>
      <c r="E10" s="13">
        <v>6502</v>
      </c>
      <c r="F10" s="13">
        <v>17.257999999999999</v>
      </c>
      <c r="G10" s="64" t="s">
        <v>39</v>
      </c>
      <c r="H10" s="46"/>
      <c r="I10" s="46"/>
      <c r="J10" s="46">
        <f>222524-1</f>
        <v>222523</v>
      </c>
      <c r="K10" s="46"/>
      <c r="L10" s="46"/>
      <c r="M10" s="46"/>
      <c r="N10" s="46"/>
      <c r="O10" s="46"/>
      <c r="P10" s="46"/>
      <c r="Q10" s="46"/>
      <c r="R10" s="46"/>
      <c r="S10" s="46"/>
      <c r="T10" s="46"/>
      <c r="U10" s="46"/>
      <c r="V10" s="46"/>
      <c r="W10" s="46"/>
      <c r="X10" s="46"/>
      <c r="Y10" s="46"/>
      <c r="Z10" s="46"/>
      <c r="AA10" s="46"/>
      <c r="AB10" s="46"/>
      <c r="AC10" s="14">
        <f t="shared" si="0"/>
        <v>222523</v>
      </c>
    </row>
    <row r="11" spans="1:29" s="17" customFormat="1" ht="14.5" hidden="1" x14ac:dyDescent="0.35">
      <c r="A11" s="16" t="s">
        <v>41</v>
      </c>
      <c r="B11" s="15" t="s">
        <v>40</v>
      </c>
      <c r="C11" s="49" t="s">
        <v>42</v>
      </c>
      <c r="D11" s="13" t="s">
        <v>43</v>
      </c>
      <c r="E11" s="13">
        <v>6502</v>
      </c>
      <c r="F11" s="13">
        <v>17.257999999999999</v>
      </c>
      <c r="G11" s="64" t="s">
        <v>39</v>
      </c>
      <c r="H11" s="46"/>
      <c r="I11" s="46"/>
      <c r="J11" s="46">
        <v>1</v>
      </c>
      <c r="K11" s="46"/>
      <c r="L11" s="46"/>
      <c r="M11" s="46"/>
      <c r="N11" s="46"/>
      <c r="O11" s="46"/>
      <c r="P11" s="46"/>
      <c r="Q11" s="46"/>
      <c r="R11" s="46"/>
      <c r="S11" s="46"/>
      <c r="T11" s="46"/>
      <c r="U11" s="46"/>
      <c r="V11" s="46"/>
      <c r="W11" s="46"/>
      <c r="X11" s="46"/>
      <c r="Y11" s="46"/>
      <c r="Z11" s="46"/>
      <c r="AA11" s="46"/>
      <c r="AB11" s="46"/>
      <c r="AC11" s="14">
        <f t="shared" si="0"/>
        <v>1</v>
      </c>
    </row>
    <row r="12" spans="1:29" s="8" customFormat="1" ht="14.5" hidden="1" x14ac:dyDescent="0.35">
      <c r="A12" s="32" t="s">
        <v>44</v>
      </c>
      <c r="B12" s="15" t="s">
        <v>36</v>
      </c>
      <c r="C12" s="13" t="s">
        <v>45</v>
      </c>
      <c r="D12" s="13" t="s">
        <v>46</v>
      </c>
      <c r="E12" s="13">
        <v>6503</v>
      </c>
      <c r="F12" s="13">
        <v>17.277999999999999</v>
      </c>
      <c r="G12" s="71" t="s">
        <v>39</v>
      </c>
      <c r="H12" s="46"/>
      <c r="I12" s="46"/>
      <c r="J12" s="46"/>
      <c r="K12" s="46"/>
      <c r="L12" s="46"/>
      <c r="M12" s="46"/>
      <c r="N12" s="46"/>
      <c r="O12" s="46">
        <f>155666-1</f>
        <v>155665</v>
      </c>
      <c r="P12" s="46"/>
      <c r="Q12" s="46"/>
      <c r="R12" s="46"/>
      <c r="S12" s="46"/>
      <c r="T12" s="46"/>
      <c r="U12" s="46"/>
      <c r="V12" s="46"/>
      <c r="W12" s="46"/>
      <c r="X12" s="46"/>
      <c r="Y12" s="46"/>
      <c r="Z12" s="46"/>
      <c r="AA12" s="46"/>
      <c r="AB12" s="46"/>
      <c r="AC12" s="14">
        <f t="shared" si="0"/>
        <v>155665</v>
      </c>
    </row>
    <row r="13" spans="1:29" s="17" customFormat="1" ht="14.5" hidden="1" x14ac:dyDescent="0.35">
      <c r="A13" s="32" t="s">
        <v>44</v>
      </c>
      <c r="B13" s="15" t="s">
        <v>40</v>
      </c>
      <c r="C13" s="13" t="s">
        <v>45</v>
      </c>
      <c r="D13" s="13" t="s">
        <v>46</v>
      </c>
      <c r="E13" s="13">
        <v>6503</v>
      </c>
      <c r="F13" s="13">
        <v>17.277999999999999</v>
      </c>
      <c r="G13" s="71" t="s">
        <v>39</v>
      </c>
      <c r="H13" s="46"/>
      <c r="I13" s="46"/>
      <c r="J13" s="46"/>
      <c r="K13" s="46"/>
      <c r="L13" s="46"/>
      <c r="M13" s="46"/>
      <c r="N13" s="46"/>
      <c r="O13" s="46">
        <v>1</v>
      </c>
      <c r="P13" s="46"/>
      <c r="Q13" s="46"/>
      <c r="R13" s="46"/>
      <c r="S13" s="46"/>
      <c r="T13" s="46"/>
      <c r="U13" s="46"/>
      <c r="V13" s="46"/>
      <c r="W13" s="46"/>
      <c r="X13" s="46"/>
      <c r="Y13" s="46"/>
      <c r="Z13" s="46"/>
      <c r="AA13" s="46"/>
      <c r="AB13" s="46"/>
      <c r="AC13" s="14">
        <f t="shared" si="0"/>
        <v>1</v>
      </c>
    </row>
    <row r="14" spans="1:29" s="17" customFormat="1" ht="15.5" hidden="1" x14ac:dyDescent="0.35">
      <c r="A14" s="32"/>
      <c r="B14" s="15"/>
      <c r="C14" s="13"/>
      <c r="D14" s="53"/>
      <c r="E14" s="53"/>
      <c r="F14" s="13"/>
      <c r="G14" s="64"/>
      <c r="H14" s="46"/>
      <c r="I14" s="46"/>
      <c r="J14" s="46"/>
      <c r="K14" s="46"/>
      <c r="L14" s="46"/>
      <c r="M14" s="46"/>
      <c r="N14" s="46"/>
      <c r="O14" s="46"/>
      <c r="P14" s="46"/>
      <c r="Q14" s="46"/>
      <c r="R14" s="46"/>
      <c r="S14" s="46"/>
      <c r="T14" s="46"/>
      <c r="U14" s="46"/>
      <c r="V14" s="46"/>
      <c r="W14" s="46"/>
      <c r="X14" s="46"/>
      <c r="Y14" s="46"/>
      <c r="Z14" s="46"/>
      <c r="AA14" s="46"/>
      <c r="AB14" s="46"/>
      <c r="AC14" s="14">
        <f t="shared" si="0"/>
        <v>0</v>
      </c>
    </row>
    <row r="15" spans="1:29" s="17" customFormat="1" ht="14.5" hidden="1" x14ac:dyDescent="0.35">
      <c r="A15" s="16" t="s">
        <v>41</v>
      </c>
      <c r="B15" s="15" t="s">
        <v>36</v>
      </c>
      <c r="C15" s="49" t="s">
        <v>47</v>
      </c>
      <c r="D15" s="13" t="s">
        <v>43</v>
      </c>
      <c r="E15" s="13">
        <v>6502</v>
      </c>
      <c r="F15" s="13">
        <v>17.257999999999999</v>
      </c>
      <c r="G15" s="71" t="s">
        <v>39</v>
      </c>
      <c r="H15" s="46"/>
      <c r="I15" s="46"/>
      <c r="J15" s="46"/>
      <c r="K15" s="46"/>
      <c r="L15" s="46"/>
      <c r="M15" s="46">
        <f>909385-1</f>
        <v>909384</v>
      </c>
      <c r="N15" s="46"/>
      <c r="O15" s="46"/>
      <c r="P15" s="46"/>
      <c r="Q15" s="46"/>
      <c r="R15" s="46"/>
      <c r="S15" s="46"/>
      <c r="T15" s="46"/>
      <c r="U15" s="46"/>
      <c r="V15" s="46"/>
      <c r="W15" s="46"/>
      <c r="X15" s="46"/>
      <c r="Y15" s="46"/>
      <c r="Z15" s="46"/>
      <c r="AA15" s="46">
        <v>-495200</v>
      </c>
      <c r="AB15" s="46"/>
      <c r="AC15" s="14">
        <f t="shared" si="0"/>
        <v>414184</v>
      </c>
    </row>
    <row r="16" spans="1:29" s="17" customFormat="1" ht="14.5" hidden="1" x14ac:dyDescent="0.35">
      <c r="A16" s="16" t="s">
        <v>41</v>
      </c>
      <c r="B16" s="15" t="s">
        <v>40</v>
      </c>
      <c r="C16" s="49" t="s">
        <v>47</v>
      </c>
      <c r="D16" s="13" t="s">
        <v>43</v>
      </c>
      <c r="E16" s="13">
        <v>6502</v>
      </c>
      <c r="F16" s="13">
        <v>17.257999999999999</v>
      </c>
      <c r="G16" s="71" t="s">
        <v>39</v>
      </c>
      <c r="H16" s="46"/>
      <c r="I16" s="46"/>
      <c r="J16" s="46"/>
      <c r="K16" s="46"/>
      <c r="L16" s="46"/>
      <c r="M16" s="46">
        <v>1</v>
      </c>
      <c r="N16" s="46"/>
      <c r="O16" s="46"/>
      <c r="P16" s="46"/>
      <c r="Q16" s="46"/>
      <c r="R16" s="46"/>
      <c r="S16" s="46"/>
      <c r="T16" s="46"/>
      <c r="U16" s="46"/>
      <c r="V16" s="46"/>
      <c r="W16" s="46"/>
      <c r="X16" s="46"/>
      <c r="Y16" s="46"/>
      <c r="Z16" s="46"/>
      <c r="AA16" s="46">
        <v>495200.00000000012</v>
      </c>
      <c r="AB16" s="46"/>
      <c r="AC16" s="14">
        <f t="shared" si="0"/>
        <v>495201.00000000012</v>
      </c>
    </row>
    <row r="17" spans="1:30" s="17" customFormat="1" ht="14.5" hidden="1" x14ac:dyDescent="0.35">
      <c r="A17" s="32" t="s">
        <v>44</v>
      </c>
      <c r="B17" s="15" t="s">
        <v>36</v>
      </c>
      <c r="C17" s="13" t="s">
        <v>48</v>
      </c>
      <c r="D17" s="13" t="s">
        <v>46</v>
      </c>
      <c r="E17" s="13">
        <v>6503</v>
      </c>
      <c r="F17" s="13">
        <v>17.277999999999999</v>
      </c>
      <c r="G17" s="71" t="s">
        <v>39</v>
      </c>
      <c r="H17" s="46"/>
      <c r="I17" s="46"/>
      <c r="J17" s="46"/>
      <c r="K17" s="46"/>
      <c r="L17" s="46"/>
      <c r="M17" s="46"/>
      <c r="N17" s="46"/>
      <c r="O17" s="46">
        <f>566457-1</f>
        <v>566456</v>
      </c>
      <c r="P17" s="46"/>
      <c r="Q17" s="46"/>
      <c r="R17" s="46"/>
      <c r="S17" s="46"/>
      <c r="T17" s="46"/>
      <c r="U17" s="46"/>
      <c r="V17" s="46"/>
      <c r="W17" s="46"/>
      <c r="X17" s="46"/>
      <c r="Y17" s="46"/>
      <c r="Z17" s="46"/>
      <c r="AA17" s="46">
        <v>-203800</v>
      </c>
      <c r="AB17" s="46"/>
      <c r="AC17" s="14">
        <f t="shared" si="0"/>
        <v>362656</v>
      </c>
    </row>
    <row r="18" spans="1:30" s="17" customFormat="1" ht="14.5" hidden="1" x14ac:dyDescent="0.35">
      <c r="A18" s="32" t="s">
        <v>44</v>
      </c>
      <c r="B18" s="15" t="s">
        <v>40</v>
      </c>
      <c r="C18" s="13" t="s">
        <v>48</v>
      </c>
      <c r="D18" s="13" t="s">
        <v>46</v>
      </c>
      <c r="E18" s="13">
        <v>6503</v>
      </c>
      <c r="F18" s="13">
        <v>17.277999999999999</v>
      </c>
      <c r="G18" s="71" t="s">
        <v>39</v>
      </c>
      <c r="H18" s="46"/>
      <c r="I18" s="46"/>
      <c r="J18" s="46"/>
      <c r="K18" s="46"/>
      <c r="L18" s="46"/>
      <c r="M18" s="46"/>
      <c r="N18" s="46"/>
      <c r="O18" s="46">
        <v>1</v>
      </c>
      <c r="P18" s="46"/>
      <c r="Q18" s="46"/>
      <c r="R18" s="46"/>
      <c r="S18" s="46"/>
      <c r="T18" s="46"/>
      <c r="U18" s="46"/>
      <c r="V18" s="46"/>
      <c r="W18" s="46"/>
      <c r="X18" s="46"/>
      <c r="Y18" s="46"/>
      <c r="Z18" s="46"/>
      <c r="AA18" s="46">
        <v>203800</v>
      </c>
      <c r="AB18" s="46"/>
      <c r="AC18" s="14">
        <f t="shared" si="0"/>
        <v>203801</v>
      </c>
    </row>
    <row r="19" spans="1:30" s="17" customFormat="1" ht="14.5" hidden="1" x14ac:dyDescent="0.35">
      <c r="A19" s="79" t="s">
        <v>49</v>
      </c>
      <c r="B19" s="15" t="s">
        <v>36</v>
      </c>
      <c r="C19" s="13" t="s">
        <v>48</v>
      </c>
      <c r="D19" s="13" t="s">
        <v>46</v>
      </c>
      <c r="E19" s="13">
        <v>6523</v>
      </c>
      <c r="F19" s="13">
        <v>17.277999999999999</v>
      </c>
      <c r="G19" s="71" t="s">
        <v>39</v>
      </c>
      <c r="H19" s="46"/>
      <c r="I19" s="46"/>
      <c r="J19" s="46"/>
      <c r="K19" s="46"/>
      <c r="L19" s="46"/>
      <c r="M19" s="46"/>
      <c r="N19" s="46"/>
      <c r="O19" s="46"/>
      <c r="P19" s="46"/>
      <c r="Q19" s="46"/>
      <c r="R19" s="46"/>
      <c r="S19" s="46"/>
      <c r="T19" s="46">
        <v>45000</v>
      </c>
      <c r="U19" s="46"/>
      <c r="V19" s="46"/>
      <c r="W19" s="46"/>
      <c r="X19" s="46"/>
      <c r="Y19" s="46"/>
      <c r="Z19" s="46"/>
      <c r="AA19" s="46"/>
      <c r="AB19" s="46"/>
      <c r="AC19" s="14">
        <f t="shared" si="0"/>
        <v>45000</v>
      </c>
      <c r="AD19" s="52"/>
    </row>
    <row r="20" spans="1:30" s="17" customFormat="1" ht="14.5" hidden="1" x14ac:dyDescent="0.35">
      <c r="A20" s="32"/>
      <c r="B20" s="15"/>
      <c r="C20" s="45"/>
      <c r="D20" s="13"/>
      <c r="E20" s="15"/>
      <c r="F20" s="13"/>
      <c r="G20" s="13"/>
      <c r="H20" s="46"/>
      <c r="I20" s="46"/>
      <c r="J20" s="46"/>
      <c r="K20" s="46"/>
      <c r="L20" s="46"/>
      <c r="M20" s="46"/>
      <c r="N20" s="46"/>
      <c r="O20" s="46"/>
      <c r="P20" s="46"/>
      <c r="Q20" s="46"/>
      <c r="R20" s="46"/>
      <c r="S20" s="46"/>
      <c r="T20" s="46"/>
      <c r="U20" s="46"/>
      <c r="V20" s="46"/>
      <c r="W20" s="46"/>
      <c r="X20" s="46"/>
      <c r="Y20" s="46"/>
      <c r="Z20" s="46"/>
      <c r="AA20" s="46"/>
      <c r="AB20" s="46"/>
      <c r="AC20" s="14">
        <f t="shared" si="0"/>
        <v>0</v>
      </c>
    </row>
    <row r="21" spans="1:30" s="8" customFormat="1" ht="14.5" hidden="1" x14ac:dyDescent="0.35">
      <c r="A21" s="32"/>
      <c r="B21" s="15"/>
      <c r="C21" s="45"/>
      <c r="D21" s="13"/>
      <c r="E21" s="15"/>
      <c r="F21" s="13"/>
      <c r="G21" s="13"/>
      <c r="H21" s="46"/>
      <c r="I21" s="46"/>
      <c r="J21" s="46"/>
      <c r="K21" s="46"/>
      <c r="L21" s="46"/>
      <c r="M21" s="46"/>
      <c r="N21" s="46"/>
      <c r="O21" s="46"/>
      <c r="P21" s="46"/>
      <c r="Q21" s="46"/>
      <c r="R21" s="46"/>
      <c r="S21" s="46"/>
      <c r="T21" s="46"/>
      <c r="U21" s="46"/>
      <c r="V21" s="46"/>
      <c r="W21" s="46"/>
      <c r="X21" s="46"/>
      <c r="Y21" s="46"/>
      <c r="Z21" s="46"/>
      <c r="AA21" s="46"/>
      <c r="AB21" s="46"/>
      <c r="AC21" s="14">
        <f t="shared" si="0"/>
        <v>0</v>
      </c>
    </row>
    <row r="22" spans="1:30" s="8" customFormat="1" ht="14.5" hidden="1" x14ac:dyDescent="0.35">
      <c r="A22" s="32"/>
      <c r="B22" s="15"/>
      <c r="C22" s="45"/>
      <c r="D22" s="13"/>
      <c r="E22" s="15"/>
      <c r="F22" s="13"/>
      <c r="G22" s="13"/>
      <c r="H22" s="46"/>
      <c r="I22" s="46"/>
      <c r="J22" s="46"/>
      <c r="K22" s="46"/>
      <c r="L22" s="46"/>
      <c r="M22" s="46"/>
      <c r="N22" s="46"/>
      <c r="O22" s="46"/>
      <c r="P22" s="46"/>
      <c r="Q22" s="46"/>
      <c r="R22" s="46"/>
      <c r="S22" s="46"/>
      <c r="T22" s="46"/>
      <c r="U22" s="46"/>
      <c r="V22" s="46"/>
      <c r="W22" s="46"/>
      <c r="X22" s="46"/>
      <c r="Y22" s="46"/>
      <c r="Z22" s="46"/>
      <c r="AA22" s="46"/>
      <c r="AB22" s="46"/>
      <c r="AC22" s="14">
        <f t="shared" si="0"/>
        <v>0</v>
      </c>
    </row>
    <row r="23" spans="1:30" s="8" customFormat="1" ht="14.5" hidden="1" x14ac:dyDescent="0.35">
      <c r="A23" s="32"/>
      <c r="B23" s="48"/>
      <c r="C23" s="31"/>
      <c r="D23" s="13"/>
      <c r="E23" s="15"/>
      <c r="F23" s="13"/>
      <c r="G23" s="13"/>
      <c r="H23" s="46"/>
      <c r="I23" s="46"/>
      <c r="J23" s="46"/>
      <c r="K23" s="46"/>
      <c r="L23" s="46"/>
      <c r="M23" s="46"/>
      <c r="N23" s="46"/>
      <c r="O23" s="46"/>
      <c r="P23" s="46"/>
      <c r="Q23" s="46"/>
      <c r="R23" s="46"/>
      <c r="S23" s="46"/>
      <c r="T23" s="46"/>
      <c r="U23" s="46"/>
      <c r="V23" s="46"/>
      <c r="W23" s="46"/>
      <c r="X23" s="46"/>
      <c r="Y23" s="46"/>
      <c r="Z23" s="46"/>
      <c r="AA23" s="46"/>
      <c r="AB23" s="46"/>
      <c r="AC23" s="14">
        <f t="shared" si="0"/>
        <v>0</v>
      </c>
    </row>
    <row r="24" spans="1:30" s="8" customFormat="1" ht="14.5" hidden="1" x14ac:dyDescent="0.35">
      <c r="A24" s="16"/>
      <c r="B24" s="15"/>
      <c r="C24" s="50"/>
      <c r="D24" s="13"/>
      <c r="E24" s="50"/>
      <c r="F24" s="13"/>
      <c r="G24" s="13"/>
      <c r="H24" s="46"/>
      <c r="I24" s="46"/>
      <c r="J24" s="46"/>
      <c r="K24" s="46"/>
      <c r="L24" s="46"/>
      <c r="M24" s="46"/>
      <c r="N24" s="46"/>
      <c r="O24" s="46"/>
      <c r="P24" s="46"/>
      <c r="Q24" s="46"/>
      <c r="R24" s="46"/>
      <c r="S24" s="46"/>
      <c r="T24" s="46"/>
      <c r="U24" s="46"/>
      <c r="V24" s="46"/>
      <c r="W24" s="46"/>
      <c r="X24" s="46"/>
      <c r="Y24" s="46"/>
      <c r="Z24" s="46"/>
      <c r="AA24" s="46"/>
      <c r="AB24" s="46"/>
      <c r="AC24" s="14">
        <f t="shared" si="0"/>
        <v>0</v>
      </c>
    </row>
    <row r="25" spans="1:30" s="8" customFormat="1" ht="15.5" hidden="1" x14ac:dyDescent="0.35">
      <c r="A25" s="54" t="s">
        <v>33</v>
      </c>
      <c r="B25" s="15"/>
      <c r="C25" s="53"/>
      <c r="D25" s="53"/>
      <c r="E25" s="53"/>
      <c r="F25" s="53"/>
      <c r="G25" s="53"/>
      <c r="H25" s="46"/>
      <c r="I25" s="46"/>
      <c r="J25" s="46"/>
      <c r="K25" s="46"/>
      <c r="L25" s="46"/>
      <c r="M25" s="46"/>
      <c r="N25" s="46"/>
      <c r="O25" s="46"/>
      <c r="P25" s="46"/>
      <c r="Q25" s="46"/>
      <c r="R25" s="46"/>
      <c r="S25" s="46"/>
      <c r="T25" s="46"/>
      <c r="U25" s="46"/>
      <c r="V25" s="46"/>
      <c r="W25" s="46"/>
      <c r="X25" s="46"/>
      <c r="Y25" s="46"/>
      <c r="Z25" s="46"/>
      <c r="AA25" s="46"/>
      <c r="AB25" s="46"/>
      <c r="AC25" s="14">
        <f t="shared" si="0"/>
        <v>0</v>
      </c>
    </row>
    <row r="26" spans="1:30" s="8" customFormat="1" ht="15.5" hidden="1" x14ac:dyDescent="0.35">
      <c r="A26" s="13" t="s">
        <v>50</v>
      </c>
      <c r="B26" s="15"/>
      <c r="C26" s="53"/>
      <c r="D26" s="53"/>
      <c r="E26" s="53"/>
      <c r="F26" s="53"/>
      <c r="G26" s="53"/>
      <c r="H26" s="46"/>
      <c r="I26" s="46"/>
      <c r="J26" s="46"/>
      <c r="K26" s="46"/>
      <c r="L26" s="46"/>
      <c r="M26" s="46"/>
      <c r="N26" s="46"/>
      <c r="O26" s="46"/>
      <c r="P26" s="46"/>
      <c r="Q26" s="46"/>
      <c r="R26" s="46"/>
      <c r="S26" s="46"/>
      <c r="T26" s="46"/>
      <c r="U26" s="46"/>
      <c r="V26" s="46"/>
      <c r="W26" s="46"/>
      <c r="X26" s="46"/>
      <c r="Y26" s="46"/>
      <c r="Z26" s="46"/>
      <c r="AA26" s="46"/>
      <c r="AB26" s="46"/>
      <c r="AC26" s="14">
        <f t="shared" si="0"/>
        <v>0</v>
      </c>
    </row>
    <row r="27" spans="1:30" s="8" customFormat="1" ht="15.5" hidden="1" x14ac:dyDescent="0.35">
      <c r="A27" s="16"/>
      <c r="B27" s="15"/>
      <c r="C27" s="53"/>
      <c r="D27" s="53"/>
      <c r="E27" s="53"/>
      <c r="F27" s="53"/>
      <c r="G27" s="53"/>
      <c r="H27" s="46"/>
      <c r="I27" s="46"/>
      <c r="J27" s="46"/>
      <c r="K27" s="46"/>
      <c r="L27" s="46"/>
      <c r="M27" s="46"/>
      <c r="N27" s="46"/>
      <c r="O27" s="46"/>
      <c r="P27" s="46"/>
      <c r="Q27" s="46"/>
      <c r="R27" s="46"/>
      <c r="S27" s="46"/>
      <c r="T27" s="46"/>
      <c r="U27" s="46"/>
      <c r="V27" s="46"/>
      <c r="W27" s="46"/>
      <c r="X27" s="46"/>
      <c r="Y27" s="46"/>
      <c r="Z27" s="46"/>
      <c r="AA27" s="46"/>
      <c r="AB27" s="46"/>
      <c r="AC27" s="14">
        <f t="shared" si="0"/>
        <v>0</v>
      </c>
    </row>
    <row r="28" spans="1:30" s="8" customFormat="1" ht="15" hidden="1" x14ac:dyDescent="0.35">
      <c r="A28" s="42" t="s">
        <v>51</v>
      </c>
      <c r="B28" s="56" t="s">
        <v>52</v>
      </c>
      <c r="C28" s="50" t="s">
        <v>53</v>
      </c>
      <c r="D28" s="61" t="s">
        <v>54</v>
      </c>
      <c r="E28" s="62" t="s">
        <v>55</v>
      </c>
      <c r="F28" s="13" t="s">
        <v>56</v>
      </c>
      <c r="G28" s="13"/>
      <c r="H28" s="46"/>
      <c r="I28" s="46"/>
      <c r="J28" s="46"/>
      <c r="K28" s="46"/>
      <c r="L28" s="46">
        <v>95000</v>
      </c>
      <c r="M28" s="46"/>
      <c r="N28" s="46"/>
      <c r="O28" s="46"/>
      <c r="P28" s="46"/>
      <c r="Q28" s="46"/>
      <c r="R28" s="46"/>
      <c r="S28" s="46"/>
      <c r="T28" s="46"/>
      <c r="U28" s="46"/>
      <c r="V28" s="46"/>
      <c r="W28" s="46"/>
      <c r="X28" s="46"/>
      <c r="Y28" s="46"/>
      <c r="Z28" s="46"/>
      <c r="AA28" s="46"/>
      <c r="AB28" s="46"/>
      <c r="AC28" s="14">
        <f t="shared" si="0"/>
        <v>95000</v>
      </c>
    </row>
    <row r="29" spans="1:30" s="8" customFormat="1" ht="14.5" hidden="1" x14ac:dyDescent="0.35">
      <c r="A29" s="33" t="s">
        <v>57</v>
      </c>
      <c r="B29" s="56" t="s">
        <v>52</v>
      </c>
      <c r="C29" s="70" t="s">
        <v>58</v>
      </c>
      <c r="D29" s="61" t="s">
        <v>59</v>
      </c>
      <c r="E29" s="61" t="s">
        <v>60</v>
      </c>
      <c r="F29" s="15" t="s">
        <v>61</v>
      </c>
      <c r="G29" s="15"/>
      <c r="H29" s="46"/>
      <c r="I29" s="46"/>
      <c r="J29" s="46"/>
      <c r="K29" s="46">
        <v>525340.22</v>
      </c>
      <c r="L29" s="46"/>
      <c r="M29" s="46"/>
      <c r="N29" s="46"/>
      <c r="O29" s="46"/>
      <c r="P29" s="46"/>
      <c r="Q29" s="46"/>
      <c r="R29" s="46"/>
      <c r="S29" s="46"/>
      <c r="T29" s="46"/>
      <c r="U29" s="46"/>
      <c r="V29" s="46"/>
      <c r="W29" s="46"/>
      <c r="X29" s="46"/>
      <c r="Y29" s="46"/>
      <c r="Z29" s="46"/>
      <c r="AA29" s="46"/>
      <c r="AB29" s="46"/>
      <c r="AC29" s="14">
        <f t="shared" si="0"/>
        <v>525340.22</v>
      </c>
    </row>
    <row r="30" spans="1:30" s="8" customFormat="1" ht="14.5" hidden="1" x14ac:dyDescent="0.35">
      <c r="A30" s="33"/>
      <c r="B30" s="15"/>
      <c r="C30" s="13"/>
      <c r="D30" s="13"/>
      <c r="E30" s="13"/>
      <c r="F30" s="15"/>
      <c r="G30" s="15"/>
      <c r="H30" s="46"/>
      <c r="I30" s="46"/>
      <c r="J30" s="46"/>
      <c r="K30" s="46"/>
      <c r="L30" s="46"/>
      <c r="M30" s="46"/>
      <c r="N30" s="46"/>
      <c r="O30" s="46"/>
      <c r="P30" s="46"/>
      <c r="Q30" s="46"/>
      <c r="R30" s="46"/>
      <c r="S30" s="46"/>
      <c r="T30" s="46"/>
      <c r="U30" s="46"/>
      <c r="V30" s="46"/>
      <c r="W30" s="46"/>
      <c r="X30" s="46"/>
      <c r="Y30" s="46"/>
      <c r="Z30" s="46"/>
      <c r="AA30" s="46"/>
      <c r="AB30" s="46"/>
      <c r="AC30" s="14">
        <f t="shared" si="0"/>
        <v>0</v>
      </c>
    </row>
    <row r="31" spans="1:30" s="8" customFormat="1" ht="15.5" x14ac:dyDescent="0.35">
      <c r="A31" s="16"/>
      <c r="B31" s="15"/>
      <c r="C31" s="53"/>
      <c r="D31" s="53"/>
      <c r="E31" s="53"/>
      <c r="F31" s="53"/>
      <c r="G31" s="53"/>
      <c r="H31" s="46"/>
      <c r="I31" s="46"/>
      <c r="J31" s="46"/>
      <c r="K31" s="46"/>
      <c r="L31" s="46"/>
      <c r="M31" s="46"/>
      <c r="N31" s="46"/>
      <c r="O31" s="46"/>
      <c r="P31" s="46"/>
      <c r="Q31" s="46"/>
      <c r="R31" s="46"/>
      <c r="S31" s="46"/>
      <c r="T31" s="46"/>
      <c r="U31" s="46"/>
      <c r="V31" s="46"/>
      <c r="W31" s="46"/>
      <c r="X31" s="46"/>
      <c r="Y31" s="46"/>
      <c r="Z31" s="46"/>
      <c r="AA31" s="46"/>
      <c r="AB31" s="46"/>
      <c r="AC31" s="14">
        <f t="shared" si="0"/>
        <v>0</v>
      </c>
    </row>
    <row r="32" spans="1:30" s="8" customFormat="1" ht="15.5" x14ac:dyDescent="0.35">
      <c r="A32" s="23" t="s">
        <v>33</v>
      </c>
      <c r="B32" s="15"/>
      <c r="C32" s="53"/>
      <c r="D32" s="53"/>
      <c r="E32" s="53"/>
      <c r="F32" s="53"/>
      <c r="G32" s="53"/>
      <c r="H32" s="46"/>
      <c r="I32" s="46"/>
      <c r="J32" s="46"/>
      <c r="K32" s="46"/>
      <c r="L32" s="46"/>
      <c r="M32" s="46"/>
      <c r="N32" s="46"/>
      <c r="O32" s="46"/>
      <c r="P32" s="46"/>
      <c r="Q32" s="46"/>
      <c r="R32" s="46"/>
      <c r="S32" s="46"/>
      <c r="T32" s="46"/>
      <c r="U32" s="46"/>
      <c r="V32" s="46"/>
      <c r="W32" s="46"/>
      <c r="X32" s="46"/>
      <c r="Y32" s="46"/>
      <c r="Z32" s="46"/>
      <c r="AA32" s="46"/>
      <c r="AB32" s="46"/>
      <c r="AC32" s="14">
        <f t="shared" si="0"/>
        <v>0</v>
      </c>
    </row>
    <row r="33" spans="1:29" s="8" customFormat="1" ht="14.5" x14ac:dyDescent="0.35">
      <c r="A33" s="13" t="s">
        <v>62</v>
      </c>
      <c r="B33" s="9"/>
      <c r="C33" s="10"/>
      <c r="D33" s="10"/>
      <c r="E33" s="11"/>
      <c r="F33" s="12"/>
      <c r="G33" s="12"/>
      <c r="H33" s="46"/>
      <c r="I33" s="46"/>
      <c r="J33" s="46"/>
      <c r="K33" s="46"/>
      <c r="L33" s="46"/>
      <c r="M33" s="46"/>
      <c r="N33" s="46"/>
      <c r="O33" s="46"/>
      <c r="P33" s="46"/>
      <c r="Q33" s="46"/>
      <c r="R33" s="46"/>
      <c r="S33" s="46"/>
      <c r="T33" s="46"/>
      <c r="U33" s="46"/>
      <c r="V33" s="46"/>
      <c r="W33" s="46"/>
      <c r="X33" s="46"/>
      <c r="Y33" s="46"/>
      <c r="Z33" s="46"/>
      <c r="AA33" s="46"/>
      <c r="AB33" s="46"/>
      <c r="AC33" s="14">
        <f t="shared" si="0"/>
        <v>0</v>
      </c>
    </row>
    <row r="34" spans="1:29" s="8" customFormat="1" ht="14.5" hidden="1" x14ac:dyDescent="0.35">
      <c r="A34" s="43" t="s">
        <v>63</v>
      </c>
      <c r="B34" s="15" t="s">
        <v>52</v>
      </c>
      <c r="C34" s="13" t="s">
        <v>64</v>
      </c>
      <c r="D34" s="13" t="s">
        <v>65</v>
      </c>
      <c r="E34" s="13" t="s">
        <v>66</v>
      </c>
      <c r="F34" s="15">
        <v>17.207000000000001</v>
      </c>
      <c r="G34" s="65" t="s">
        <v>67</v>
      </c>
      <c r="H34" s="46"/>
      <c r="I34" s="46"/>
      <c r="J34" s="46"/>
      <c r="K34" s="46"/>
      <c r="L34" s="46"/>
      <c r="M34" s="46"/>
      <c r="N34" s="46"/>
      <c r="O34" s="46"/>
      <c r="P34" s="46"/>
      <c r="Q34" s="46"/>
      <c r="R34" s="46">
        <f>90507-1</f>
        <v>90506</v>
      </c>
      <c r="S34" s="46"/>
      <c r="T34" s="46"/>
      <c r="U34" s="46"/>
      <c r="V34" s="46"/>
      <c r="W34" s="46"/>
      <c r="X34" s="46"/>
      <c r="Y34" s="46"/>
      <c r="Z34" s="46"/>
      <c r="AA34" s="46">
        <v>-34900</v>
      </c>
      <c r="AB34" s="46"/>
      <c r="AC34" s="14">
        <f t="shared" si="0"/>
        <v>55606</v>
      </c>
    </row>
    <row r="35" spans="1:29" s="8" customFormat="1" ht="14.5" hidden="1" x14ac:dyDescent="0.35">
      <c r="A35" s="43" t="s">
        <v>63</v>
      </c>
      <c r="B35" s="15" t="s">
        <v>68</v>
      </c>
      <c r="C35" s="13" t="s">
        <v>64</v>
      </c>
      <c r="D35" s="13" t="s">
        <v>65</v>
      </c>
      <c r="E35" s="13" t="s">
        <v>66</v>
      </c>
      <c r="F35" s="15">
        <v>17.207000000000001</v>
      </c>
      <c r="G35" s="65" t="s">
        <v>67</v>
      </c>
      <c r="H35" s="46"/>
      <c r="I35" s="46"/>
      <c r="J35" s="46"/>
      <c r="K35" s="46"/>
      <c r="L35" s="46"/>
      <c r="M35" s="46"/>
      <c r="N35" s="46"/>
      <c r="O35" s="46"/>
      <c r="P35" s="46"/>
      <c r="Q35" s="46"/>
      <c r="R35" s="46">
        <v>1</v>
      </c>
      <c r="S35" s="46"/>
      <c r="T35" s="46"/>
      <c r="U35" s="46"/>
      <c r="V35" s="46"/>
      <c r="W35" s="46"/>
      <c r="X35" s="46"/>
      <c r="Y35" s="46"/>
      <c r="Z35" s="46"/>
      <c r="AA35" s="46">
        <v>34900</v>
      </c>
      <c r="AB35" s="46"/>
      <c r="AC35" s="14">
        <f t="shared" si="0"/>
        <v>34901</v>
      </c>
    </row>
    <row r="36" spans="1:29" s="8" customFormat="1" ht="14.5" hidden="1" x14ac:dyDescent="0.35">
      <c r="A36" s="16" t="s">
        <v>69</v>
      </c>
      <c r="B36" s="15" t="s">
        <v>52</v>
      </c>
      <c r="C36" s="13" t="s">
        <v>64</v>
      </c>
      <c r="D36" s="13" t="s">
        <v>65</v>
      </c>
      <c r="E36" s="13" t="s">
        <v>70</v>
      </c>
      <c r="F36" s="15">
        <v>17.207000000000001</v>
      </c>
      <c r="G36" s="65" t="s">
        <v>67</v>
      </c>
      <c r="H36" s="46"/>
      <c r="I36" s="46"/>
      <c r="J36" s="46"/>
      <c r="K36" s="46"/>
      <c r="L36" s="46"/>
      <c r="M36" s="46"/>
      <c r="N36" s="46"/>
      <c r="O36" s="46"/>
      <c r="P36" s="46"/>
      <c r="Q36" s="46"/>
      <c r="R36" s="46">
        <f>15000-1</f>
        <v>14999</v>
      </c>
      <c r="S36" s="46"/>
      <c r="T36" s="46"/>
      <c r="U36" s="46"/>
      <c r="V36" s="46"/>
      <c r="W36" s="46"/>
      <c r="X36" s="46"/>
      <c r="Y36" s="46"/>
      <c r="Z36" s="46"/>
      <c r="AA36" s="46"/>
      <c r="AB36" s="46"/>
      <c r="AC36" s="14">
        <f t="shared" si="0"/>
        <v>14999</v>
      </c>
    </row>
    <row r="37" spans="1:29" s="8" customFormat="1" ht="14.5" hidden="1" x14ac:dyDescent="0.35">
      <c r="A37" s="16" t="s">
        <v>69</v>
      </c>
      <c r="B37" s="15" t="s">
        <v>68</v>
      </c>
      <c r="C37" s="13" t="s">
        <v>64</v>
      </c>
      <c r="D37" s="13" t="s">
        <v>65</v>
      </c>
      <c r="E37" s="13" t="s">
        <v>70</v>
      </c>
      <c r="F37" s="15">
        <v>17.207000000000001</v>
      </c>
      <c r="G37" s="65" t="s">
        <v>67</v>
      </c>
      <c r="H37" s="46"/>
      <c r="I37" s="46"/>
      <c r="J37" s="46"/>
      <c r="K37" s="46"/>
      <c r="L37" s="46"/>
      <c r="M37" s="46"/>
      <c r="N37" s="46"/>
      <c r="O37" s="46"/>
      <c r="P37" s="46"/>
      <c r="Q37" s="46"/>
      <c r="R37" s="46">
        <v>1</v>
      </c>
      <c r="S37" s="46"/>
      <c r="T37" s="46"/>
      <c r="U37" s="46"/>
      <c r="V37" s="46"/>
      <c r="W37" s="46"/>
      <c r="X37" s="46"/>
      <c r="Y37" s="46"/>
      <c r="Z37" s="46"/>
      <c r="AA37" s="46"/>
      <c r="AB37" s="46"/>
      <c r="AC37" s="14">
        <f t="shared" si="0"/>
        <v>1</v>
      </c>
    </row>
    <row r="38" spans="1:29" s="8" customFormat="1" ht="14.5" hidden="1" x14ac:dyDescent="0.35">
      <c r="A38" s="80" t="s">
        <v>71</v>
      </c>
      <c r="B38" s="15" t="s">
        <v>72</v>
      </c>
      <c r="C38" s="81" t="s">
        <v>73</v>
      </c>
      <c r="D38" s="13" t="s">
        <v>74</v>
      </c>
      <c r="E38" s="13" t="s">
        <v>75</v>
      </c>
      <c r="F38" s="13">
        <v>10.561</v>
      </c>
      <c r="G38" s="13" t="s">
        <v>76</v>
      </c>
      <c r="H38" s="46">
        <v>6441.0000000000018</v>
      </c>
      <c r="I38" s="46"/>
      <c r="J38" s="46"/>
      <c r="K38" s="46"/>
      <c r="L38" s="46"/>
      <c r="M38" s="46"/>
      <c r="N38" s="46"/>
      <c r="O38" s="46"/>
      <c r="P38" s="46"/>
      <c r="Q38" s="46"/>
      <c r="R38" s="46"/>
      <c r="S38" s="46"/>
      <c r="T38" s="46"/>
      <c r="U38" s="46"/>
      <c r="V38" s="46"/>
      <c r="W38" s="46"/>
      <c r="X38" s="46"/>
      <c r="Y38" s="46"/>
      <c r="Z38" s="46"/>
      <c r="AA38" s="46"/>
      <c r="AB38" s="46"/>
      <c r="AC38" s="14">
        <f t="shared" si="0"/>
        <v>6441.0000000000018</v>
      </c>
    </row>
    <row r="39" spans="1:29" s="8" customFormat="1" ht="15.5" x14ac:dyDescent="0.35">
      <c r="A39" s="94" t="s">
        <v>77</v>
      </c>
      <c r="B39" s="15" t="s">
        <v>78</v>
      </c>
      <c r="C39" s="13" t="s">
        <v>79</v>
      </c>
      <c r="D39" s="13" t="s">
        <v>80</v>
      </c>
      <c r="E39" s="13" t="s">
        <v>81</v>
      </c>
      <c r="F39" s="13"/>
      <c r="G39" s="13"/>
      <c r="H39" s="46"/>
      <c r="I39" s="46"/>
      <c r="J39" s="46"/>
      <c r="K39" s="46"/>
      <c r="L39" s="46"/>
      <c r="M39" s="46"/>
      <c r="N39" s="46">
        <f>54331.037107956-1</f>
        <v>54330.037107955999</v>
      </c>
      <c r="O39" s="46"/>
      <c r="P39" s="46"/>
      <c r="Q39" s="46"/>
      <c r="R39" s="46"/>
      <c r="S39" s="46"/>
      <c r="T39" s="46"/>
      <c r="U39" s="46"/>
      <c r="V39" s="46"/>
      <c r="W39" s="46"/>
      <c r="X39" s="46"/>
      <c r="Y39" s="46"/>
      <c r="Z39" s="46"/>
      <c r="AA39" s="46">
        <v>-13128</v>
      </c>
      <c r="AB39" s="46"/>
      <c r="AC39" s="14">
        <f t="shared" si="0"/>
        <v>41202.037107955999</v>
      </c>
    </row>
    <row r="40" spans="1:29" s="8" customFormat="1" ht="15.5" x14ac:dyDescent="0.35">
      <c r="A40" s="95" t="s">
        <v>77</v>
      </c>
      <c r="B40" s="15" t="s">
        <v>82</v>
      </c>
      <c r="C40" s="13" t="s">
        <v>79</v>
      </c>
      <c r="D40" s="13" t="s">
        <v>80</v>
      </c>
      <c r="E40" s="13" t="s">
        <v>81</v>
      </c>
      <c r="F40" s="13"/>
      <c r="G40" s="13"/>
      <c r="H40" s="46"/>
      <c r="I40" s="46"/>
      <c r="J40" s="46"/>
      <c r="K40" s="46"/>
      <c r="L40" s="46"/>
      <c r="M40" s="46"/>
      <c r="N40" s="46">
        <v>1</v>
      </c>
      <c r="O40" s="46"/>
      <c r="P40" s="46"/>
      <c r="Q40" s="46"/>
      <c r="R40" s="46"/>
      <c r="S40" s="46"/>
      <c r="T40" s="46"/>
      <c r="U40" s="46"/>
      <c r="V40" s="46"/>
      <c r="W40" s="46"/>
      <c r="X40" s="46"/>
      <c r="Y40" s="46"/>
      <c r="Z40" s="46"/>
      <c r="AA40" s="46">
        <v>13128</v>
      </c>
      <c r="AB40" s="46"/>
      <c r="AC40" s="14">
        <f t="shared" si="0"/>
        <v>13129</v>
      </c>
    </row>
    <row r="41" spans="1:29" s="8" customFormat="1" ht="14.5" hidden="1" x14ac:dyDescent="0.35">
      <c r="A41" s="82" t="s">
        <v>83</v>
      </c>
      <c r="B41" s="15" t="s">
        <v>36</v>
      </c>
      <c r="C41" s="64" t="s">
        <v>84</v>
      </c>
      <c r="D41" s="85" t="s">
        <v>85</v>
      </c>
      <c r="E41" s="13" t="s">
        <v>86</v>
      </c>
      <c r="F41" s="13"/>
      <c r="G41" s="13"/>
      <c r="H41" s="46"/>
      <c r="I41" s="46"/>
      <c r="J41" s="46"/>
      <c r="K41" s="46"/>
      <c r="L41" s="46"/>
      <c r="M41" s="46"/>
      <c r="N41" s="46"/>
      <c r="O41" s="46"/>
      <c r="P41" s="46">
        <v>3050</v>
      </c>
      <c r="Q41" s="46"/>
      <c r="R41" s="46"/>
      <c r="S41" s="46"/>
      <c r="T41" s="46"/>
      <c r="U41" s="46"/>
      <c r="V41" s="46"/>
      <c r="W41" s="46"/>
      <c r="X41" s="46"/>
      <c r="Y41" s="46"/>
      <c r="Z41" s="46"/>
      <c r="AA41" s="46"/>
      <c r="AB41" s="46"/>
      <c r="AC41" s="14">
        <f t="shared" si="0"/>
        <v>3050</v>
      </c>
    </row>
    <row r="42" spans="1:29" s="8" customFormat="1" ht="14.5" hidden="1" x14ac:dyDescent="0.35">
      <c r="A42" s="82" t="s">
        <v>87</v>
      </c>
      <c r="B42" s="15" t="s">
        <v>36</v>
      </c>
      <c r="C42" s="84" t="s">
        <v>88</v>
      </c>
      <c r="D42" s="84" t="s">
        <v>89</v>
      </c>
      <c r="E42" s="13" t="s">
        <v>90</v>
      </c>
      <c r="F42" s="13"/>
      <c r="G42" s="13"/>
      <c r="H42" s="46"/>
      <c r="I42" s="46"/>
      <c r="J42" s="46"/>
      <c r="K42" s="46"/>
      <c r="L42" s="46"/>
      <c r="M42" s="46"/>
      <c r="N42" s="46"/>
      <c r="O42" s="46"/>
      <c r="P42" s="46">
        <v>14386.44</v>
      </c>
      <c r="Q42" s="46"/>
      <c r="R42" s="46"/>
      <c r="S42" s="46"/>
      <c r="T42" s="46"/>
      <c r="U42" s="46"/>
      <c r="V42" s="46"/>
      <c r="W42" s="46"/>
      <c r="X42" s="46"/>
      <c r="Y42" s="46"/>
      <c r="Z42" s="46"/>
      <c r="AA42" s="46"/>
      <c r="AB42" s="46"/>
      <c r="AC42" s="14">
        <f t="shared" si="0"/>
        <v>14386.44</v>
      </c>
    </row>
    <row r="43" spans="1:29" s="8" customFormat="1" ht="14.5" hidden="1" x14ac:dyDescent="0.35">
      <c r="A43" s="82" t="s">
        <v>91</v>
      </c>
      <c r="B43" s="15" t="s">
        <v>36</v>
      </c>
      <c r="C43" s="84" t="s">
        <v>92</v>
      </c>
      <c r="D43" s="84" t="s">
        <v>93</v>
      </c>
      <c r="E43" s="13" t="s">
        <v>94</v>
      </c>
      <c r="F43" s="13"/>
      <c r="G43" s="13"/>
      <c r="H43" s="46"/>
      <c r="I43" s="46"/>
      <c r="J43" s="46"/>
      <c r="K43" s="46"/>
      <c r="L43" s="46"/>
      <c r="M43" s="46"/>
      <c r="N43" s="46"/>
      <c r="O43" s="46"/>
      <c r="P43" s="46">
        <v>19181.91</v>
      </c>
      <c r="Q43" s="46"/>
      <c r="R43" s="46"/>
      <c r="S43" s="46"/>
      <c r="T43" s="46"/>
      <c r="U43" s="46"/>
      <c r="V43" s="46"/>
      <c r="W43" s="46"/>
      <c r="X43" s="46"/>
      <c r="Y43" s="46"/>
      <c r="Z43" s="46"/>
      <c r="AA43" s="46"/>
      <c r="AB43" s="46"/>
      <c r="AC43" s="14">
        <f t="shared" si="0"/>
        <v>19181.91</v>
      </c>
    </row>
    <row r="44" spans="1:29" s="8" customFormat="1" ht="14.5" hidden="1" x14ac:dyDescent="0.35">
      <c r="A44" s="82" t="s">
        <v>95</v>
      </c>
      <c r="B44" s="15" t="s">
        <v>36</v>
      </c>
      <c r="C44" s="65" t="s">
        <v>96</v>
      </c>
      <c r="D44" s="65" t="s">
        <v>97</v>
      </c>
      <c r="E44" s="13" t="s">
        <v>98</v>
      </c>
      <c r="F44" s="13"/>
      <c r="G44" s="13"/>
      <c r="H44" s="46"/>
      <c r="I44" s="46"/>
      <c r="J44" s="46"/>
      <c r="K44" s="46"/>
      <c r="L44" s="46"/>
      <c r="M44" s="46"/>
      <c r="N44" s="46"/>
      <c r="O44" s="46"/>
      <c r="P44" s="46">
        <v>6707.83</v>
      </c>
      <c r="Q44" s="46"/>
      <c r="R44" s="46"/>
      <c r="S44" s="46"/>
      <c r="T44" s="46"/>
      <c r="U44" s="46"/>
      <c r="V44" s="46"/>
      <c r="W44" s="46"/>
      <c r="X44" s="46"/>
      <c r="Y44" s="46"/>
      <c r="Z44" s="46"/>
      <c r="AA44" s="46"/>
      <c r="AB44" s="46"/>
      <c r="AC44" s="14">
        <f t="shared" si="0"/>
        <v>6707.83</v>
      </c>
    </row>
    <row r="45" spans="1:29" s="8" customFormat="1" ht="14.5" hidden="1" x14ac:dyDescent="0.35">
      <c r="A45" s="82" t="s">
        <v>99</v>
      </c>
      <c r="B45" s="15" t="s">
        <v>36</v>
      </c>
      <c r="C45" s="13" t="s">
        <v>100</v>
      </c>
      <c r="D45" s="13" t="s">
        <v>101</v>
      </c>
      <c r="E45" s="13" t="s">
        <v>102</v>
      </c>
      <c r="F45" s="13"/>
      <c r="G45" s="13"/>
      <c r="H45" s="46"/>
      <c r="I45" s="46"/>
      <c r="J45" s="46"/>
      <c r="K45" s="46"/>
      <c r="L45" s="46"/>
      <c r="M45" s="46"/>
      <c r="N45" s="46"/>
      <c r="O45" s="46"/>
      <c r="P45" s="46"/>
      <c r="Q45" s="46"/>
      <c r="R45" s="46"/>
      <c r="S45" s="46">
        <v>26613.174999999999</v>
      </c>
      <c r="T45" s="46"/>
      <c r="U45" s="46"/>
      <c r="V45" s="46"/>
      <c r="W45" s="46"/>
      <c r="X45" s="46"/>
      <c r="Y45" s="46"/>
      <c r="Z45" s="46"/>
      <c r="AA45" s="46"/>
      <c r="AB45" s="46"/>
      <c r="AC45" s="14">
        <f t="shared" si="0"/>
        <v>26613.174999999999</v>
      </c>
    </row>
    <row r="46" spans="1:29" s="8" customFormat="1" ht="14.5" hidden="1" x14ac:dyDescent="0.35">
      <c r="A46" s="82" t="s">
        <v>103</v>
      </c>
      <c r="B46" s="15" t="s">
        <v>36</v>
      </c>
      <c r="C46" s="84" t="s">
        <v>104</v>
      </c>
      <c r="D46" s="65" t="s">
        <v>105</v>
      </c>
      <c r="E46" s="13" t="s">
        <v>106</v>
      </c>
      <c r="F46" s="13"/>
      <c r="G46" s="13"/>
      <c r="H46" s="46"/>
      <c r="I46" s="46"/>
      <c r="J46" s="46"/>
      <c r="K46" s="46"/>
      <c r="L46" s="46"/>
      <c r="M46" s="46"/>
      <c r="N46" s="46"/>
      <c r="O46" s="46"/>
      <c r="P46" s="46"/>
      <c r="Q46" s="46"/>
      <c r="R46" s="46"/>
      <c r="S46" s="46"/>
      <c r="T46" s="46"/>
      <c r="U46" s="46">
        <v>1537.47</v>
      </c>
      <c r="V46" s="46"/>
      <c r="W46" s="46"/>
      <c r="X46" s="46"/>
      <c r="Y46" s="46"/>
      <c r="Z46" s="46"/>
      <c r="AA46" s="46"/>
      <c r="AB46" s="46"/>
      <c r="AC46" s="14">
        <f t="shared" si="0"/>
        <v>1537.47</v>
      </c>
    </row>
    <row r="47" spans="1:29" s="8" customFormat="1" ht="14.5" hidden="1" x14ac:dyDescent="0.35">
      <c r="A47" s="80" t="s">
        <v>107</v>
      </c>
      <c r="B47" s="15" t="s">
        <v>36</v>
      </c>
      <c r="C47" s="86" t="s">
        <v>108</v>
      </c>
      <c r="D47" s="45" t="s">
        <v>109</v>
      </c>
      <c r="E47" s="13" t="s">
        <v>110</v>
      </c>
      <c r="F47" s="13"/>
      <c r="G47" s="13"/>
      <c r="H47" s="46"/>
      <c r="I47" s="46"/>
      <c r="J47" s="46"/>
      <c r="K47" s="46"/>
      <c r="L47" s="46"/>
      <c r="M47" s="46"/>
      <c r="N47" s="46"/>
      <c r="O47" s="46"/>
      <c r="P47" s="46"/>
      <c r="Q47" s="46"/>
      <c r="R47" s="46"/>
      <c r="S47" s="46"/>
      <c r="T47" s="46"/>
      <c r="U47" s="46"/>
      <c r="V47" s="46">
        <v>2006.95</v>
      </c>
      <c r="W47" s="46"/>
      <c r="X47" s="46"/>
      <c r="Y47" s="46"/>
      <c r="Z47" s="46"/>
      <c r="AA47" s="46"/>
      <c r="AB47" s="46"/>
      <c r="AC47" s="14">
        <f t="shared" si="0"/>
        <v>2006.95</v>
      </c>
    </row>
    <row r="48" spans="1:29" s="68" customFormat="1" ht="15.5" x14ac:dyDescent="0.35">
      <c r="A48" s="94" t="s">
        <v>111</v>
      </c>
      <c r="B48" s="15" t="s">
        <v>78</v>
      </c>
      <c r="C48" s="13" t="s">
        <v>79</v>
      </c>
      <c r="D48" s="13" t="s">
        <v>80</v>
      </c>
      <c r="E48" s="13" t="s">
        <v>81</v>
      </c>
      <c r="F48" s="53"/>
      <c r="G48" s="53"/>
      <c r="H48" s="67"/>
      <c r="I48" s="67"/>
      <c r="J48" s="67"/>
      <c r="K48" s="67"/>
      <c r="L48" s="67"/>
      <c r="M48" s="67"/>
      <c r="N48" s="67"/>
      <c r="O48" s="67"/>
      <c r="P48" s="67"/>
      <c r="Q48" s="67"/>
      <c r="R48" s="67"/>
      <c r="S48" s="67"/>
      <c r="T48" s="67"/>
      <c r="U48" s="67"/>
      <c r="V48" s="67"/>
      <c r="W48" s="67">
        <f>7372-1</f>
        <v>7371</v>
      </c>
      <c r="X48" s="67"/>
      <c r="Y48" s="67"/>
      <c r="Z48" s="67"/>
      <c r="AA48" s="67">
        <v>-7371</v>
      </c>
      <c r="AB48" s="67"/>
      <c r="AC48" s="14">
        <f t="shared" si="0"/>
        <v>0</v>
      </c>
    </row>
    <row r="49" spans="1:30" s="8" customFormat="1" ht="15.5" x14ac:dyDescent="0.35">
      <c r="A49" s="95" t="s">
        <v>111</v>
      </c>
      <c r="B49" s="15" t="s">
        <v>82</v>
      </c>
      <c r="C49" s="13" t="s">
        <v>79</v>
      </c>
      <c r="D49" s="13" t="s">
        <v>80</v>
      </c>
      <c r="E49" s="13" t="s">
        <v>81</v>
      </c>
      <c r="F49" s="15"/>
      <c r="G49" s="15"/>
      <c r="H49" s="46"/>
      <c r="I49" s="46"/>
      <c r="J49" s="46"/>
      <c r="K49" s="46"/>
      <c r="L49" s="46"/>
      <c r="M49" s="46"/>
      <c r="N49" s="46"/>
      <c r="O49" s="46"/>
      <c r="P49" s="46"/>
      <c r="Q49" s="46"/>
      <c r="R49" s="46"/>
      <c r="S49" s="46"/>
      <c r="T49" s="46"/>
      <c r="U49" s="46"/>
      <c r="V49" s="46"/>
      <c r="W49" s="46">
        <v>1</v>
      </c>
      <c r="X49" s="46"/>
      <c r="Y49" s="46"/>
      <c r="Z49" s="46"/>
      <c r="AA49" s="46">
        <v>7371</v>
      </c>
      <c r="AB49" s="46"/>
      <c r="AC49" s="14">
        <f t="shared" si="0"/>
        <v>7372</v>
      </c>
    </row>
    <row r="50" spans="1:30" s="8" customFormat="1" ht="14.5" x14ac:dyDescent="0.35">
      <c r="A50" s="93" t="s">
        <v>112</v>
      </c>
      <c r="B50" s="15" t="s">
        <v>36</v>
      </c>
      <c r="C50" s="84" t="s">
        <v>113</v>
      </c>
      <c r="D50" s="13" t="s">
        <v>74</v>
      </c>
      <c r="E50" s="13" t="s">
        <v>75</v>
      </c>
      <c r="F50" s="13">
        <v>10.561</v>
      </c>
      <c r="G50" s="12" t="s">
        <v>76</v>
      </c>
      <c r="H50" s="46"/>
      <c r="I50" s="46"/>
      <c r="J50" s="46"/>
      <c r="K50" s="46"/>
      <c r="L50" s="46"/>
      <c r="M50" s="46"/>
      <c r="N50" s="46"/>
      <c r="O50" s="46"/>
      <c r="P50" s="46"/>
      <c r="Q50" s="46"/>
      <c r="R50" s="46"/>
      <c r="S50" s="46"/>
      <c r="T50" s="46"/>
      <c r="U50" s="46"/>
      <c r="V50" s="46"/>
      <c r="W50" s="46"/>
      <c r="X50" s="46"/>
      <c r="Y50" s="46">
        <f>26347-1</f>
        <v>26346</v>
      </c>
      <c r="Z50" s="46">
        <v>-6587</v>
      </c>
      <c r="AA50" s="46"/>
      <c r="AB50" s="46"/>
      <c r="AC50" s="14">
        <f t="shared" si="0"/>
        <v>19759</v>
      </c>
    </row>
    <row r="51" spans="1:30" s="8" customFormat="1" ht="14.5" x14ac:dyDescent="0.35">
      <c r="A51" s="93" t="s">
        <v>112</v>
      </c>
      <c r="B51" s="15" t="s">
        <v>114</v>
      </c>
      <c r="C51" s="84" t="s">
        <v>113</v>
      </c>
      <c r="D51" s="13" t="s">
        <v>74</v>
      </c>
      <c r="E51" s="13" t="s">
        <v>75</v>
      </c>
      <c r="F51" s="13">
        <v>10.561</v>
      </c>
      <c r="G51" s="12" t="s">
        <v>76</v>
      </c>
      <c r="H51" s="46"/>
      <c r="I51" s="46"/>
      <c r="J51" s="46"/>
      <c r="K51" s="46"/>
      <c r="L51" s="46"/>
      <c r="M51" s="46"/>
      <c r="N51" s="46"/>
      <c r="O51" s="46"/>
      <c r="P51" s="46"/>
      <c r="Q51" s="46"/>
      <c r="R51" s="46"/>
      <c r="S51" s="46"/>
      <c r="T51" s="46"/>
      <c r="U51" s="46"/>
      <c r="V51" s="46"/>
      <c r="W51" s="46"/>
      <c r="X51" s="46"/>
      <c r="Y51" s="46">
        <v>1</v>
      </c>
      <c r="Z51" s="46"/>
      <c r="AA51" s="46"/>
      <c r="AB51" s="46">
        <v>6587</v>
      </c>
      <c r="AC51" s="14">
        <f>SUM(Y51:AB51)</f>
        <v>6588</v>
      </c>
      <c r="AD51" s="63">
        <f>+AC50+AC51</f>
        <v>26347</v>
      </c>
    </row>
    <row r="52" spans="1:30" s="8" customFormat="1" ht="15.5" x14ac:dyDescent="0.35">
      <c r="A52" s="83"/>
      <c r="B52" s="15"/>
      <c r="C52" s="13"/>
      <c r="D52" s="13"/>
      <c r="E52" s="13"/>
      <c r="F52" s="15"/>
      <c r="G52" s="15"/>
      <c r="H52" s="46"/>
      <c r="I52" s="46"/>
      <c r="J52" s="46"/>
      <c r="K52" s="46"/>
      <c r="L52" s="46"/>
      <c r="M52" s="46"/>
      <c r="N52" s="46"/>
      <c r="O52" s="46"/>
      <c r="P52" s="46"/>
      <c r="Q52" s="46"/>
      <c r="R52" s="46"/>
      <c r="S52" s="46"/>
      <c r="T52" s="46"/>
      <c r="U52" s="46"/>
      <c r="V52" s="46"/>
      <c r="W52" s="46"/>
      <c r="X52" s="46"/>
      <c r="Y52" s="46"/>
      <c r="Z52" s="46"/>
      <c r="AA52" s="46"/>
      <c r="AB52" s="46"/>
      <c r="AC52" s="14">
        <f t="shared" si="0"/>
        <v>0</v>
      </c>
    </row>
    <row r="53" spans="1:30" s="8" customFormat="1" ht="15.5" x14ac:dyDescent="0.35">
      <c r="A53" s="83"/>
      <c r="B53" s="15"/>
      <c r="C53" s="13"/>
      <c r="D53" s="13"/>
      <c r="E53" s="13"/>
      <c r="F53" s="15"/>
      <c r="G53" s="15"/>
      <c r="H53" s="46"/>
      <c r="I53" s="46"/>
      <c r="J53" s="46"/>
      <c r="K53" s="46"/>
      <c r="L53" s="46"/>
      <c r="M53" s="46"/>
      <c r="N53" s="46"/>
      <c r="O53" s="46"/>
      <c r="P53" s="46"/>
      <c r="Q53" s="46"/>
      <c r="R53" s="46"/>
      <c r="S53" s="46"/>
      <c r="T53" s="46"/>
      <c r="U53" s="46"/>
      <c r="V53" s="46"/>
      <c r="W53" s="46"/>
      <c r="X53" s="46"/>
      <c r="Y53" s="46"/>
      <c r="Z53" s="46"/>
      <c r="AA53" s="46"/>
      <c r="AB53" s="46"/>
      <c r="AC53" s="14">
        <f t="shared" si="0"/>
        <v>0</v>
      </c>
    </row>
    <row r="54" spans="1:30" s="8" customFormat="1" ht="15.5" hidden="1" x14ac:dyDescent="0.35">
      <c r="A54" s="83"/>
      <c r="B54" s="15"/>
      <c r="C54" s="13"/>
      <c r="D54" s="13"/>
      <c r="E54" s="13"/>
      <c r="F54" s="15"/>
      <c r="G54" s="15"/>
      <c r="H54" s="46"/>
      <c r="I54" s="46"/>
      <c r="J54" s="46"/>
      <c r="K54" s="46"/>
      <c r="L54" s="46"/>
      <c r="M54" s="46"/>
      <c r="N54" s="46"/>
      <c r="O54" s="46"/>
      <c r="P54" s="46"/>
      <c r="Q54" s="46"/>
      <c r="R54" s="46"/>
      <c r="S54" s="46"/>
      <c r="T54" s="46"/>
      <c r="U54" s="46"/>
      <c r="V54" s="46"/>
      <c r="W54" s="46"/>
      <c r="X54" s="46"/>
      <c r="Y54" s="46"/>
      <c r="Z54" s="46"/>
      <c r="AA54" s="46"/>
      <c r="AB54" s="46"/>
      <c r="AC54" s="14">
        <f t="shared" si="0"/>
        <v>0</v>
      </c>
    </row>
    <row r="55" spans="1:30" s="8" customFormat="1" ht="14.5" hidden="1" x14ac:dyDescent="0.35">
      <c r="A55" s="43"/>
      <c r="B55" s="44"/>
      <c r="C55" s="13"/>
      <c r="D55" s="13"/>
      <c r="E55" s="13"/>
      <c r="F55" s="13"/>
      <c r="G55" s="13"/>
      <c r="H55" s="46"/>
      <c r="I55" s="46"/>
      <c r="J55" s="46"/>
      <c r="K55" s="46"/>
      <c r="L55" s="46"/>
      <c r="M55" s="46"/>
      <c r="N55" s="46"/>
      <c r="O55" s="46"/>
      <c r="P55" s="46"/>
      <c r="Q55" s="46"/>
      <c r="R55" s="46"/>
      <c r="S55" s="46"/>
      <c r="T55" s="46"/>
      <c r="U55" s="46"/>
      <c r="V55" s="46"/>
      <c r="W55" s="46"/>
      <c r="X55" s="46"/>
      <c r="Y55" s="46"/>
      <c r="Z55" s="46"/>
      <c r="AA55" s="46"/>
      <c r="AB55" s="46"/>
      <c r="AC55" s="14">
        <f t="shared" si="0"/>
        <v>0</v>
      </c>
    </row>
    <row r="56" spans="1:30" s="8" customFormat="1" ht="14.5" hidden="1" x14ac:dyDescent="0.35">
      <c r="A56" s="43"/>
      <c r="B56" s="15"/>
      <c r="C56" s="13"/>
      <c r="D56" s="13"/>
      <c r="E56" s="13"/>
      <c r="F56" s="13"/>
      <c r="G56" s="13"/>
      <c r="H56" s="46"/>
      <c r="I56" s="46"/>
      <c r="J56" s="46"/>
      <c r="K56" s="46"/>
      <c r="L56" s="46"/>
      <c r="M56" s="46"/>
      <c r="N56" s="46"/>
      <c r="O56" s="46"/>
      <c r="P56" s="46"/>
      <c r="Q56" s="46"/>
      <c r="R56" s="46"/>
      <c r="S56" s="46"/>
      <c r="T56" s="46"/>
      <c r="U56" s="46"/>
      <c r="V56" s="46"/>
      <c r="W56" s="46"/>
      <c r="X56" s="46"/>
      <c r="Y56" s="46"/>
      <c r="Z56" s="46"/>
      <c r="AA56" s="46"/>
      <c r="AB56" s="46"/>
      <c r="AC56" s="14">
        <f t="shared" si="0"/>
        <v>0</v>
      </c>
    </row>
    <row r="57" spans="1:30" s="8" customFormat="1" ht="14.5" hidden="1" x14ac:dyDescent="0.35">
      <c r="A57" s="43"/>
      <c r="B57" s="15"/>
      <c r="C57" s="13"/>
      <c r="D57" s="13"/>
      <c r="E57" s="13"/>
      <c r="F57" s="13"/>
      <c r="G57" s="13"/>
      <c r="H57" s="46"/>
      <c r="I57" s="46"/>
      <c r="J57" s="46"/>
      <c r="K57" s="46"/>
      <c r="L57" s="46"/>
      <c r="M57" s="46"/>
      <c r="N57" s="46"/>
      <c r="O57" s="46"/>
      <c r="P57" s="46"/>
      <c r="Q57" s="46"/>
      <c r="R57" s="46"/>
      <c r="S57" s="46"/>
      <c r="T57" s="46"/>
      <c r="U57" s="46"/>
      <c r="V57" s="46"/>
      <c r="W57" s="46"/>
      <c r="X57" s="46"/>
      <c r="Y57" s="46"/>
      <c r="Z57" s="46"/>
      <c r="AA57" s="46"/>
      <c r="AB57" s="46"/>
      <c r="AC57" s="14">
        <f t="shared" si="0"/>
        <v>0</v>
      </c>
    </row>
    <row r="58" spans="1:30" s="8" customFormat="1" ht="14.5" hidden="1" x14ac:dyDescent="0.35">
      <c r="A58" s="16"/>
      <c r="B58" s="37"/>
      <c r="C58" s="38"/>
      <c r="D58" s="38"/>
      <c r="E58" s="39"/>
      <c r="F58" s="37"/>
      <c r="G58" s="37"/>
      <c r="H58" s="46"/>
      <c r="I58" s="46"/>
      <c r="J58" s="46"/>
      <c r="K58" s="46"/>
      <c r="L58" s="46"/>
      <c r="M58" s="46"/>
      <c r="N58" s="46"/>
      <c r="O58" s="46"/>
      <c r="P58" s="46"/>
      <c r="Q58" s="46"/>
      <c r="R58" s="46"/>
      <c r="S58" s="46"/>
      <c r="T58" s="46"/>
      <c r="U58" s="46"/>
      <c r="V58" s="46"/>
      <c r="W58" s="46"/>
      <c r="X58" s="46"/>
      <c r="Y58" s="46"/>
      <c r="Z58" s="46"/>
      <c r="AA58" s="46"/>
      <c r="AB58" s="46"/>
      <c r="AC58" s="14">
        <f t="shared" si="0"/>
        <v>0</v>
      </c>
    </row>
    <row r="59" spans="1:30" s="8" customFormat="1" ht="14.5" hidden="1" x14ac:dyDescent="0.35">
      <c r="A59" s="23" t="s">
        <v>33</v>
      </c>
      <c r="B59" s="37"/>
      <c r="C59" s="38"/>
      <c r="D59" s="38"/>
      <c r="E59" s="39"/>
      <c r="F59" s="37"/>
      <c r="G59" s="37"/>
      <c r="H59" s="46"/>
      <c r="I59" s="46"/>
      <c r="J59" s="46"/>
      <c r="K59" s="46"/>
      <c r="L59" s="46"/>
      <c r="M59" s="46"/>
      <c r="N59" s="46"/>
      <c r="O59" s="46"/>
      <c r="P59" s="46"/>
      <c r="Q59" s="46"/>
      <c r="R59" s="46"/>
      <c r="S59" s="46"/>
      <c r="T59" s="46"/>
      <c r="U59" s="46"/>
      <c r="V59" s="46"/>
      <c r="W59" s="46"/>
      <c r="X59" s="46"/>
      <c r="Y59" s="46"/>
      <c r="Z59" s="46"/>
      <c r="AA59" s="46"/>
      <c r="AB59" s="46"/>
      <c r="AC59" s="14">
        <f t="shared" si="0"/>
        <v>0</v>
      </c>
    </row>
    <row r="60" spans="1:30" s="8" customFormat="1" ht="14.5" hidden="1" x14ac:dyDescent="0.35">
      <c r="A60" s="13" t="s">
        <v>115</v>
      </c>
      <c r="B60" s="37"/>
      <c r="C60" s="38"/>
      <c r="D60" s="38"/>
      <c r="E60" s="39"/>
      <c r="F60" s="37"/>
      <c r="G60" s="37"/>
      <c r="H60" s="46"/>
      <c r="I60" s="46"/>
      <c r="J60" s="46"/>
      <c r="K60" s="46"/>
      <c r="L60" s="46"/>
      <c r="M60" s="46"/>
      <c r="N60" s="46"/>
      <c r="O60" s="46"/>
      <c r="P60" s="46"/>
      <c r="Q60" s="46"/>
      <c r="R60" s="46"/>
      <c r="S60" s="46"/>
      <c r="T60" s="46"/>
      <c r="U60" s="46"/>
      <c r="V60" s="46"/>
      <c r="W60" s="46"/>
      <c r="X60" s="46"/>
      <c r="Y60" s="46"/>
      <c r="Z60" s="46"/>
      <c r="AA60" s="46"/>
      <c r="AB60" s="46"/>
      <c r="AC60" s="14">
        <f t="shared" si="0"/>
        <v>0</v>
      </c>
    </row>
    <row r="61" spans="1:30" s="8" customFormat="1" ht="15.5" hidden="1" x14ac:dyDescent="0.35">
      <c r="A61" s="76" t="s">
        <v>116</v>
      </c>
      <c r="B61" s="15" t="s">
        <v>36</v>
      </c>
      <c r="C61" s="77" t="s">
        <v>117</v>
      </c>
      <c r="D61" s="34" t="s">
        <v>118</v>
      </c>
      <c r="E61" s="35" t="s">
        <v>119</v>
      </c>
      <c r="F61" s="31">
        <v>17.800999999999998</v>
      </c>
      <c r="G61" s="78" t="s">
        <v>120</v>
      </c>
      <c r="H61" s="46"/>
      <c r="I61" s="46"/>
      <c r="J61" s="46"/>
      <c r="K61" s="46"/>
      <c r="L61" s="46"/>
      <c r="M61" s="46"/>
      <c r="N61" s="46"/>
      <c r="O61" s="46"/>
      <c r="P61" s="46"/>
      <c r="Q61" s="46">
        <v>13243</v>
      </c>
      <c r="R61" s="46"/>
      <c r="S61" s="46"/>
      <c r="T61" s="46"/>
      <c r="U61" s="46"/>
      <c r="V61" s="46"/>
      <c r="W61" s="46"/>
      <c r="X61" s="46"/>
      <c r="Y61" s="46"/>
      <c r="Z61" s="46"/>
      <c r="AA61" s="46"/>
      <c r="AB61" s="46"/>
      <c r="AC61" s="14">
        <f t="shared" si="0"/>
        <v>13243</v>
      </c>
    </row>
    <row r="62" spans="1:30" s="8" customFormat="1" ht="14.5" hidden="1" x14ac:dyDescent="0.35">
      <c r="A62" s="40"/>
      <c r="B62" s="15"/>
      <c r="C62" s="34"/>
      <c r="D62" s="34"/>
      <c r="E62" s="35"/>
      <c r="F62" s="31"/>
      <c r="G62" s="65"/>
      <c r="H62" s="46"/>
      <c r="I62" s="46"/>
      <c r="J62" s="46"/>
      <c r="K62" s="46"/>
      <c r="L62" s="46"/>
      <c r="M62" s="46"/>
      <c r="N62" s="46"/>
      <c r="O62" s="46"/>
      <c r="P62" s="46"/>
      <c r="Q62" s="46"/>
      <c r="R62" s="46"/>
      <c r="S62" s="46"/>
      <c r="T62" s="46"/>
      <c r="U62" s="46"/>
      <c r="V62" s="46"/>
      <c r="W62" s="46"/>
      <c r="X62" s="46"/>
      <c r="Y62" s="46"/>
      <c r="Z62" s="46"/>
      <c r="AA62" s="46"/>
      <c r="AB62" s="46"/>
      <c r="AC62" s="14">
        <f t="shared" si="0"/>
        <v>0</v>
      </c>
    </row>
    <row r="63" spans="1:30" s="8" customFormat="1" ht="14.5" hidden="1" x14ac:dyDescent="0.35">
      <c r="A63" s="16"/>
      <c r="B63" s="15"/>
      <c r="C63" s="34"/>
      <c r="D63" s="34"/>
      <c r="E63" s="35"/>
      <c r="F63" s="15"/>
      <c r="G63" s="15"/>
      <c r="H63" s="46"/>
      <c r="I63" s="46"/>
      <c r="J63" s="46"/>
      <c r="K63" s="46"/>
      <c r="L63" s="46"/>
      <c r="M63" s="46"/>
      <c r="N63" s="46"/>
      <c r="O63" s="46"/>
      <c r="P63" s="46"/>
      <c r="Q63" s="46"/>
      <c r="R63" s="46"/>
      <c r="S63" s="46"/>
      <c r="T63" s="46"/>
      <c r="U63" s="46"/>
      <c r="V63" s="46"/>
      <c r="W63" s="46"/>
      <c r="X63" s="46"/>
      <c r="Y63" s="46"/>
      <c r="Z63" s="46"/>
      <c r="AA63" s="46"/>
      <c r="AB63" s="46"/>
      <c r="AC63" s="14">
        <f t="shared" si="0"/>
        <v>0</v>
      </c>
    </row>
    <row r="64" spans="1:30" s="8" customFormat="1" ht="14.5" hidden="1" x14ac:dyDescent="0.35">
      <c r="A64" s="36" t="s">
        <v>33</v>
      </c>
      <c r="B64" s="15"/>
      <c r="C64" s="34"/>
      <c r="D64" s="34"/>
      <c r="E64" s="35"/>
      <c r="F64" s="15"/>
      <c r="G64" s="15"/>
      <c r="H64" s="46"/>
      <c r="I64" s="46"/>
      <c r="J64" s="46"/>
      <c r="K64" s="46"/>
      <c r="L64" s="46"/>
      <c r="M64" s="46"/>
      <c r="N64" s="46"/>
      <c r="O64" s="46"/>
      <c r="P64" s="46"/>
      <c r="Q64" s="46"/>
      <c r="R64" s="46"/>
      <c r="S64" s="46"/>
      <c r="T64" s="46"/>
      <c r="U64" s="46"/>
      <c r="V64" s="46"/>
      <c r="W64" s="46"/>
      <c r="X64" s="46"/>
      <c r="Y64" s="46"/>
      <c r="Z64" s="46"/>
      <c r="AA64" s="46"/>
      <c r="AB64" s="46"/>
      <c r="AC64" s="14">
        <f t="shared" si="0"/>
        <v>0</v>
      </c>
    </row>
    <row r="65" spans="1:30" s="8" customFormat="1" ht="14.5" hidden="1" x14ac:dyDescent="0.35">
      <c r="A65" s="13" t="s">
        <v>121</v>
      </c>
      <c r="B65" s="9"/>
      <c r="C65" s="10"/>
      <c r="D65" s="10"/>
      <c r="E65" s="11"/>
      <c r="F65" s="12"/>
      <c r="G65" s="12"/>
      <c r="H65" s="46"/>
      <c r="I65" s="46"/>
      <c r="J65" s="46"/>
      <c r="K65" s="46"/>
      <c r="L65" s="46"/>
      <c r="M65" s="46"/>
      <c r="N65" s="46"/>
      <c r="O65" s="46"/>
      <c r="P65" s="46"/>
      <c r="Q65" s="46"/>
      <c r="R65" s="46"/>
      <c r="S65" s="46"/>
      <c r="T65" s="46"/>
      <c r="U65" s="46"/>
      <c r="V65" s="46"/>
      <c r="W65" s="46"/>
      <c r="X65" s="46"/>
      <c r="Y65" s="46"/>
      <c r="Z65" s="46"/>
      <c r="AA65" s="46"/>
      <c r="AB65" s="46"/>
      <c r="AC65" s="14">
        <f t="shared" si="0"/>
        <v>0</v>
      </c>
    </row>
    <row r="66" spans="1:30" s="8" customFormat="1" ht="15.5" hidden="1" x14ac:dyDescent="0.35">
      <c r="A66" s="59" t="s">
        <v>122</v>
      </c>
      <c r="B66" s="56" t="s">
        <v>52</v>
      </c>
      <c r="C66" s="13" t="s">
        <v>123</v>
      </c>
      <c r="D66" s="13" t="s">
        <v>124</v>
      </c>
      <c r="E66" s="13" t="s">
        <v>125</v>
      </c>
      <c r="F66" s="13">
        <v>17.225000000000001</v>
      </c>
      <c r="G66" s="69" t="s">
        <v>126</v>
      </c>
      <c r="H66" s="46"/>
      <c r="I66" s="46">
        <f>295002-1</f>
        <v>295001</v>
      </c>
      <c r="J66" s="46"/>
      <c r="K66" s="46"/>
      <c r="L66" s="46"/>
      <c r="M66" s="46"/>
      <c r="N66" s="46"/>
      <c r="O66" s="46"/>
      <c r="P66" s="46"/>
      <c r="Q66" s="46"/>
      <c r="R66" s="46"/>
      <c r="S66" s="46"/>
      <c r="T66" s="46"/>
      <c r="U66" s="46"/>
      <c r="V66" s="46"/>
      <c r="W66" s="46"/>
      <c r="X66" s="46">
        <v>185079</v>
      </c>
      <c r="Y66" s="46"/>
      <c r="Z66" s="46"/>
      <c r="AA66" s="46">
        <v>-202500</v>
      </c>
      <c r="AB66" s="46"/>
      <c r="AC66" s="14">
        <f t="shared" si="0"/>
        <v>277580</v>
      </c>
    </row>
    <row r="67" spans="1:30" s="8" customFormat="1" ht="15.5" hidden="1" x14ac:dyDescent="0.35">
      <c r="A67" s="59" t="s">
        <v>122</v>
      </c>
      <c r="B67" s="55" t="s">
        <v>114</v>
      </c>
      <c r="C67" s="13" t="s">
        <v>123</v>
      </c>
      <c r="D67" s="13" t="s">
        <v>124</v>
      </c>
      <c r="E67" s="13" t="s">
        <v>125</v>
      </c>
      <c r="F67" s="13">
        <v>17.225000000000001</v>
      </c>
      <c r="G67" s="69" t="s">
        <v>126</v>
      </c>
      <c r="H67" s="46"/>
      <c r="I67" s="46">
        <v>1</v>
      </c>
      <c r="J67" s="46"/>
      <c r="K67" s="46"/>
      <c r="L67" s="46"/>
      <c r="M67" s="46"/>
      <c r="N67" s="46"/>
      <c r="O67" s="46"/>
      <c r="P67" s="46"/>
      <c r="Q67" s="46"/>
      <c r="R67" s="46"/>
      <c r="S67" s="46"/>
      <c r="T67" s="46"/>
      <c r="U67" s="46"/>
      <c r="V67" s="46"/>
      <c r="W67" s="46"/>
      <c r="X67" s="46"/>
      <c r="Y67" s="46"/>
      <c r="Z67" s="46"/>
      <c r="AA67" s="46">
        <v>202500</v>
      </c>
      <c r="AB67" s="46"/>
      <c r="AC67" s="14">
        <f t="shared" si="0"/>
        <v>202501</v>
      </c>
    </row>
    <row r="68" spans="1:30" s="8" customFormat="1" ht="14.5" hidden="1" x14ac:dyDescent="0.35">
      <c r="A68" s="43"/>
      <c r="B68" s="15"/>
      <c r="C68" s="13"/>
      <c r="D68" s="13"/>
      <c r="E68" s="13"/>
      <c r="F68" s="13"/>
      <c r="G68" s="41"/>
      <c r="H68" s="47"/>
      <c r="I68" s="47"/>
      <c r="J68" s="47"/>
      <c r="K68" s="47"/>
      <c r="L68" s="47"/>
      <c r="M68" s="47"/>
      <c r="N68" s="47"/>
      <c r="O68" s="47"/>
      <c r="P68" s="47"/>
      <c r="Q68" s="47"/>
      <c r="R68" s="47"/>
      <c r="S68" s="47"/>
      <c r="T68" s="47"/>
      <c r="U68" s="47"/>
      <c r="V68" s="47"/>
      <c r="W68" s="47"/>
      <c r="X68" s="47"/>
      <c r="Y68" s="47"/>
      <c r="Z68" s="47"/>
      <c r="AA68" s="47"/>
      <c r="AB68" s="47"/>
      <c r="AC68" s="14">
        <f t="shared" si="0"/>
        <v>0</v>
      </c>
    </row>
    <row r="69" spans="1:30" s="8" customFormat="1" ht="14.5" hidden="1" x14ac:dyDescent="0.35">
      <c r="A69" s="16"/>
      <c r="B69" s="15"/>
      <c r="C69" s="13"/>
      <c r="D69" s="13"/>
      <c r="E69" s="13"/>
      <c r="F69" s="13"/>
      <c r="G69" s="41"/>
      <c r="H69" s="47"/>
      <c r="I69" s="47"/>
      <c r="J69" s="47"/>
      <c r="K69" s="47"/>
      <c r="L69" s="47"/>
      <c r="M69" s="47"/>
      <c r="N69" s="47"/>
      <c r="O69" s="47"/>
      <c r="P69" s="47"/>
      <c r="Q69" s="47"/>
      <c r="R69" s="47"/>
      <c r="S69" s="47"/>
      <c r="T69" s="47"/>
      <c r="U69" s="47"/>
      <c r="V69" s="47"/>
      <c r="W69" s="47"/>
      <c r="X69" s="47"/>
      <c r="Y69" s="47"/>
      <c r="Z69" s="47"/>
      <c r="AA69" s="47"/>
      <c r="AB69" s="47"/>
      <c r="AC69" s="14">
        <f t="shared" si="0"/>
        <v>0</v>
      </c>
    </row>
    <row r="70" spans="1:30" s="8" customFormat="1" ht="14.5" x14ac:dyDescent="0.35">
      <c r="A70" s="16"/>
      <c r="B70" s="15"/>
      <c r="C70" s="34"/>
      <c r="D70" s="38"/>
      <c r="E70" s="39"/>
      <c r="F70" s="41"/>
      <c r="G70" s="41"/>
      <c r="H70" s="47"/>
      <c r="I70" s="47"/>
      <c r="J70" s="47"/>
      <c r="K70" s="47"/>
      <c r="L70" s="47"/>
      <c r="M70" s="47"/>
      <c r="N70" s="47"/>
      <c r="O70" s="47"/>
      <c r="P70" s="47"/>
      <c r="Q70" s="47"/>
      <c r="R70" s="47"/>
      <c r="S70" s="47"/>
      <c r="T70" s="47"/>
      <c r="U70" s="47"/>
      <c r="V70" s="47"/>
      <c r="W70" s="47"/>
      <c r="X70" s="47"/>
      <c r="Y70" s="47"/>
      <c r="Z70" s="47"/>
      <c r="AA70" s="47"/>
      <c r="AB70" s="47"/>
      <c r="AC70" s="14">
        <f t="shared" si="0"/>
        <v>0</v>
      </c>
    </row>
    <row r="71" spans="1:30" s="8" customFormat="1" ht="14.5" x14ac:dyDescent="0.35">
      <c r="A71" s="16" t="s">
        <v>127</v>
      </c>
      <c r="B71" s="16"/>
      <c r="C71" s="51"/>
      <c r="D71" s="51"/>
      <c r="E71" s="51"/>
      <c r="F71" s="51"/>
      <c r="G71" s="51"/>
      <c r="H71" s="46">
        <f>SUM(H8:H70)</f>
        <v>6441.0000000000018</v>
      </c>
      <c r="I71" s="46">
        <f>SUM(I65:I68)</f>
        <v>295002</v>
      </c>
      <c r="J71" s="46">
        <f>SUM(J8:J11)</f>
        <v>1469674</v>
      </c>
      <c r="K71" s="46">
        <f>SUM(K25:K31)</f>
        <v>525340.22</v>
      </c>
      <c r="L71" s="46">
        <f>SUM(L27:L31)</f>
        <v>95000</v>
      </c>
      <c r="M71" s="46">
        <f>SUM(M7:M17)</f>
        <v>909385</v>
      </c>
      <c r="N71" s="46">
        <f>SUM(N33:N49)</f>
        <v>54331.037107955999</v>
      </c>
      <c r="O71" s="46">
        <f>SUM(O7:O20)</f>
        <v>722123</v>
      </c>
      <c r="P71" s="46">
        <f>SUM(P35:P49)</f>
        <v>43326.180000000008</v>
      </c>
      <c r="Q71" s="46">
        <f>SUM(Q59:Q70)</f>
        <v>13243</v>
      </c>
      <c r="R71" s="46">
        <f>SUM(R33:R49)</f>
        <v>105507</v>
      </c>
      <c r="S71" s="46">
        <f>SUM(S45:S70)</f>
        <v>26613.174999999999</v>
      </c>
      <c r="T71" s="46">
        <f>SUM(T7:T22)</f>
        <v>45000</v>
      </c>
      <c r="U71" s="46">
        <f>SUM(U46:U49)</f>
        <v>1537.47</v>
      </c>
      <c r="V71" s="46">
        <f>SUM(V47:V48)</f>
        <v>2006.95</v>
      </c>
      <c r="W71" s="46">
        <f>SUM(W33:W49)</f>
        <v>7372</v>
      </c>
      <c r="X71" s="46">
        <f>SUM(X63:X69)</f>
        <v>185079</v>
      </c>
      <c r="Y71" s="46">
        <f>SUM(Y33:Y53)</f>
        <v>26347</v>
      </c>
      <c r="Z71" s="46">
        <f>SUM(Z50:Z54)</f>
        <v>-6587</v>
      </c>
      <c r="AA71" s="46">
        <f>SUM(AA7:AA69)</f>
        <v>0</v>
      </c>
      <c r="AB71" s="46">
        <f>SUM(AB33:AB53)</f>
        <v>6587</v>
      </c>
      <c r="AC71" s="14"/>
      <c r="AD71" s="63"/>
    </row>
    <row r="72" spans="1:30" s="8" customFormat="1" ht="14.5" x14ac:dyDescent="0.35">
      <c r="A72" s="18"/>
      <c r="B72" s="18"/>
      <c r="C72" s="19"/>
      <c r="D72" s="19"/>
      <c r="E72" s="19"/>
      <c r="F72" s="19"/>
      <c r="G72" s="19"/>
      <c r="H72" s="20"/>
      <c r="I72" s="20"/>
      <c r="J72" s="20"/>
      <c r="K72" s="20"/>
      <c r="L72" s="20"/>
      <c r="M72" s="20"/>
      <c r="N72" s="20"/>
      <c r="O72" s="20"/>
      <c r="P72" s="20"/>
      <c r="Q72" s="20"/>
      <c r="R72" s="20"/>
      <c r="S72" s="20"/>
      <c r="T72" s="20"/>
      <c r="U72" s="20"/>
      <c r="V72" s="20"/>
      <c r="W72" s="20"/>
      <c r="X72" s="20"/>
      <c r="Y72" s="20"/>
      <c r="Z72" s="20"/>
      <c r="AA72" s="20"/>
      <c r="AB72" s="20"/>
      <c r="AC72" s="21"/>
    </row>
    <row r="73" spans="1:30" s="8" customFormat="1" ht="14.5" x14ac:dyDescent="0.35">
      <c r="A73" s="17"/>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row>
    <row r="74" spans="1:30" s="8" customFormat="1" ht="14.5" x14ac:dyDescent="0.35">
      <c r="A74" s="17" t="s">
        <v>128</v>
      </c>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row>
    <row r="75" spans="1:30" s="8" customFormat="1" ht="14.5" hidden="1" x14ac:dyDescent="0.35">
      <c r="A75" s="17" t="s">
        <v>129</v>
      </c>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row>
    <row r="76" spans="1:30" s="8" customFormat="1" ht="14.5" hidden="1" x14ac:dyDescent="0.35">
      <c r="A76" s="18" t="s">
        <v>130</v>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row>
    <row r="77" spans="1:30" ht="14.5" hidden="1" x14ac:dyDescent="0.35">
      <c r="A77" s="17" t="s">
        <v>131</v>
      </c>
    </row>
    <row r="78" spans="1:30" ht="14.5" hidden="1" x14ac:dyDescent="0.35">
      <c r="A78" s="18" t="s">
        <v>132</v>
      </c>
    </row>
    <row r="79" spans="1:30" ht="14.5" hidden="1" x14ac:dyDescent="0.35">
      <c r="A79" s="17" t="s">
        <v>133</v>
      </c>
    </row>
    <row r="80" spans="1:30" ht="14.5" hidden="1" x14ac:dyDescent="0.35">
      <c r="A80" s="18" t="s">
        <v>134</v>
      </c>
    </row>
    <row r="81" spans="1:28" ht="14.5" hidden="1" x14ac:dyDescent="0.35">
      <c r="A81" s="17" t="s">
        <v>135</v>
      </c>
    </row>
    <row r="82" spans="1:28" ht="14.5" hidden="1" x14ac:dyDescent="0.35">
      <c r="A82" s="18" t="s">
        <v>136</v>
      </c>
    </row>
    <row r="83" spans="1:28" ht="14.5" hidden="1" x14ac:dyDescent="0.35">
      <c r="A83" s="17" t="s">
        <v>137</v>
      </c>
    </row>
    <row r="84" spans="1:28" ht="14.5" hidden="1" x14ac:dyDescent="0.35">
      <c r="A84" s="18" t="s">
        <v>138</v>
      </c>
    </row>
    <row r="85" spans="1:28" ht="14.5" hidden="1" x14ac:dyDescent="0.35">
      <c r="A85" s="17" t="s">
        <v>139</v>
      </c>
    </row>
    <row r="86" spans="1:28" ht="14.5" hidden="1" x14ac:dyDescent="0.35">
      <c r="A86" s="18" t="s">
        <v>140</v>
      </c>
    </row>
    <row r="87" spans="1:28" ht="14.5" hidden="1" x14ac:dyDescent="0.35">
      <c r="A87" s="17" t="s">
        <v>141</v>
      </c>
    </row>
    <row r="88" spans="1:28" ht="14.5" hidden="1" x14ac:dyDescent="0.35">
      <c r="A88" s="18" t="s">
        <v>142</v>
      </c>
    </row>
    <row r="89" spans="1:28" hidden="1" x14ac:dyDescent="0.3"/>
    <row r="90" spans="1:28" s="73" customFormat="1" ht="12.5" hidden="1" x14ac:dyDescent="0.3">
      <c r="A90" s="72" t="s">
        <v>143</v>
      </c>
      <c r="C90" s="74"/>
      <c r="D90" s="74"/>
      <c r="E90" s="74"/>
      <c r="F90" s="74"/>
      <c r="G90" s="74"/>
      <c r="H90" s="75"/>
      <c r="I90" s="75"/>
      <c r="J90" s="75"/>
      <c r="K90" s="75"/>
      <c r="L90" s="75"/>
      <c r="M90" s="75"/>
      <c r="N90" s="75"/>
      <c r="O90" s="75"/>
      <c r="P90" s="75"/>
      <c r="Q90" s="75"/>
      <c r="R90" s="75"/>
      <c r="S90" s="75"/>
      <c r="T90" s="75"/>
      <c r="U90" s="75"/>
      <c r="V90" s="75"/>
      <c r="W90" s="75"/>
      <c r="X90" s="75"/>
      <c r="Y90" s="75"/>
      <c r="Z90" s="75"/>
      <c r="AA90" s="75"/>
      <c r="AB90" s="75"/>
    </row>
    <row r="92" spans="1:28" ht="14.5" hidden="1" x14ac:dyDescent="0.35">
      <c r="A92" s="17" t="s">
        <v>144</v>
      </c>
    </row>
    <row r="93" spans="1:28" ht="14.5" hidden="1" x14ac:dyDescent="0.35">
      <c r="A93" s="18" t="s">
        <v>145</v>
      </c>
    </row>
    <row r="94" spans="1:28" ht="14.5" hidden="1" x14ac:dyDescent="0.35">
      <c r="A94" s="17" t="s">
        <v>146</v>
      </c>
    </row>
    <row r="95" spans="1:28" ht="14.5" hidden="1" x14ac:dyDescent="0.35">
      <c r="A95" s="18" t="s">
        <v>147</v>
      </c>
    </row>
    <row r="96" spans="1:28" ht="14.5" hidden="1" x14ac:dyDescent="0.35">
      <c r="A96" s="17" t="s">
        <v>148</v>
      </c>
    </row>
    <row r="97" spans="1:1" ht="14.5" hidden="1" x14ac:dyDescent="0.35">
      <c r="A97" s="18" t="s">
        <v>149</v>
      </c>
    </row>
    <row r="98" spans="1:1" ht="14.5" hidden="1" x14ac:dyDescent="0.35">
      <c r="A98" s="17" t="s">
        <v>150</v>
      </c>
    </row>
    <row r="99" spans="1:1" ht="14.5" hidden="1" x14ac:dyDescent="0.35">
      <c r="A99" s="18" t="s">
        <v>151</v>
      </c>
    </row>
    <row r="100" spans="1:1" ht="14.5" hidden="1" x14ac:dyDescent="0.35">
      <c r="A100" s="17" t="s">
        <v>152</v>
      </c>
    </row>
    <row r="101" spans="1:1" ht="14.5" hidden="1" x14ac:dyDescent="0.35">
      <c r="A101" s="18" t="s">
        <v>153</v>
      </c>
    </row>
    <row r="102" spans="1:1" ht="14.5" hidden="1" x14ac:dyDescent="0.35">
      <c r="A102" s="17" t="s">
        <v>154</v>
      </c>
    </row>
    <row r="103" spans="1:1" ht="14.5" hidden="1" x14ac:dyDescent="0.35">
      <c r="A103" s="18" t="s">
        <v>155</v>
      </c>
    </row>
    <row r="104" spans="1:1" ht="14.5" hidden="1" x14ac:dyDescent="0.35">
      <c r="A104" s="17" t="s">
        <v>156</v>
      </c>
    </row>
    <row r="105" spans="1:1" ht="14.5" hidden="1" x14ac:dyDescent="0.35">
      <c r="A105" s="18" t="s">
        <v>147</v>
      </c>
    </row>
    <row r="106" spans="1:1" ht="14.5" hidden="1" x14ac:dyDescent="0.35">
      <c r="A106" s="17" t="s">
        <v>157</v>
      </c>
    </row>
    <row r="107" spans="1:1" ht="14.5" hidden="1" x14ac:dyDescent="0.35">
      <c r="A107" s="18" t="s">
        <v>147</v>
      </c>
    </row>
    <row r="108" spans="1:1" ht="14.5" hidden="1" x14ac:dyDescent="0.35">
      <c r="A108" s="17" t="s">
        <v>158</v>
      </c>
    </row>
    <row r="109" spans="1:1" ht="14.5" hidden="1" x14ac:dyDescent="0.35">
      <c r="A109" s="18" t="s">
        <v>142</v>
      </c>
    </row>
    <row r="110" spans="1:1" ht="14.5" hidden="1" x14ac:dyDescent="0.35">
      <c r="A110" s="17" t="s">
        <v>159</v>
      </c>
    </row>
    <row r="111" spans="1:1" ht="14.5" hidden="1" x14ac:dyDescent="0.35">
      <c r="A111" s="18" t="s">
        <v>132</v>
      </c>
    </row>
    <row r="112" spans="1:1" ht="14.5" hidden="1" x14ac:dyDescent="0.35">
      <c r="A112" s="17" t="s">
        <v>160</v>
      </c>
    </row>
    <row r="113" spans="1:1" ht="14.5" hidden="1" x14ac:dyDescent="0.35">
      <c r="A113" s="18" t="s">
        <v>161</v>
      </c>
    </row>
    <row r="114" spans="1:1" ht="14.5" hidden="1" x14ac:dyDescent="0.35">
      <c r="A114" s="17" t="s">
        <v>162</v>
      </c>
    </row>
    <row r="115" spans="1:1" ht="14.5" hidden="1" x14ac:dyDescent="0.35">
      <c r="A115" s="18" t="s">
        <v>163</v>
      </c>
    </row>
    <row r="116" spans="1:1" hidden="1" x14ac:dyDescent="0.3">
      <c r="A116" s="98" t="s">
        <v>164</v>
      </c>
    </row>
    <row r="117" spans="1:1" hidden="1" x14ac:dyDescent="0.3">
      <c r="A117" s="98"/>
    </row>
    <row r="118" spans="1:1" ht="14.5" hidden="1" x14ac:dyDescent="0.35">
      <c r="A118" s="17" t="s">
        <v>165</v>
      </c>
    </row>
    <row r="119" spans="1:1" ht="14.5" hidden="1" x14ac:dyDescent="0.35">
      <c r="A119" s="18" t="s">
        <v>166</v>
      </c>
    </row>
    <row r="120" spans="1:1" ht="14.5" x14ac:dyDescent="0.35">
      <c r="A120" s="17" t="s">
        <v>167</v>
      </c>
    </row>
    <row r="121" spans="1:1" ht="14.5" x14ac:dyDescent="0.35">
      <c r="A121" s="89" t="s">
        <v>168</v>
      </c>
    </row>
    <row r="122" spans="1:1" ht="29" x14ac:dyDescent="0.35">
      <c r="A122" s="90" t="s">
        <v>169</v>
      </c>
    </row>
    <row r="125" spans="1:1" ht="15.5" x14ac:dyDescent="0.35">
      <c r="A125" s="91" t="s">
        <v>170</v>
      </c>
    </row>
    <row r="126" spans="1:1" ht="43.5" x14ac:dyDescent="0.35">
      <c r="A126" s="92" t="s">
        <v>171</v>
      </c>
    </row>
    <row r="137" spans="1:1" ht="14.5" x14ac:dyDescent="0.35">
      <c r="A137" s="8" t="s">
        <v>172</v>
      </c>
    </row>
    <row r="138" spans="1:1" ht="14.5" x14ac:dyDescent="0.35">
      <c r="A138" s="8" t="s">
        <v>173</v>
      </c>
    </row>
    <row r="139" spans="1:1" ht="14.5" x14ac:dyDescent="0.35">
      <c r="A139" s="8" t="s">
        <v>174</v>
      </c>
    </row>
    <row r="140" spans="1:1" ht="14.5" x14ac:dyDescent="0.35">
      <c r="A140" s="66" t="s">
        <v>175</v>
      </c>
    </row>
  </sheetData>
  <mergeCells count="2">
    <mergeCell ref="B1:H1"/>
    <mergeCell ref="A116:A117"/>
  </mergeCells>
  <phoneticPr fontId="0" type="noConversion"/>
  <hyperlinks>
    <hyperlink ref="A90" r:id="rId1" display="mailto:Lisa.J.Caissie@mass.gov" xr:uid="{4CB0A4E8-E4D0-4DDD-A1B2-2401D7EB6B9E}"/>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fdb58e2014718c530122b30768bb0ae">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026bd1217e355ff7e2f1f693b614d6df"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38126E-288D-4BE0-8811-9B819FF72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5321EB-ED59-453F-AB44-587E4E90B70E}">
  <ds:schemaRefs>
    <ds:schemaRef ds:uri="http://schemas.microsoft.com/sharepoint/v3/contenttype/forms"/>
  </ds:schemaRefs>
</ds:datastoreItem>
</file>

<file path=customXml/itemProps3.xml><?xml version="1.0" encoding="utf-8"?>
<ds:datastoreItem xmlns:ds="http://schemas.openxmlformats.org/officeDocument/2006/customXml" ds:itemID="{CD0B025D-FA1D-4B95-AC41-A6D63115834D}">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LAWRENCE</vt:lpstr>
      <vt:lpstr>LAWRENCE!Print_Area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Ruiz, Milly (DCS)</cp:lastModifiedBy>
  <cp:revision/>
  <dcterms:created xsi:type="dcterms:W3CDTF">2000-04-13T13:33:42Z</dcterms:created>
  <dcterms:modified xsi:type="dcterms:W3CDTF">2025-11-07T12:37:07Z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