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37C2BCC-8924-43F2-84D7-A32795F36139}" xr6:coauthVersionLast="47" xr6:coauthVersionMax="47" xr10:uidLastSave="{00000000-0000-0000-0000-000000000000}"/>
  <bookViews>
    <workbookView xWindow="315" yWindow="0" windowWidth="28500" windowHeight="15300" xr2:uid="{00000000-000D-0000-FFFF-FFFF00000000}"/>
  </bookViews>
  <sheets>
    <sheet name="LAWRENCE" sheetId="2" r:id="rId1"/>
  </sheets>
  <definedNames>
    <definedName name="_xlnm.Print_Area" localSheetId="0">LAWRENCE!$A$1:$H$70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8" i="2" l="1"/>
  <c r="Q68" i="2"/>
  <c r="R42" i="2"/>
  <c r="R43" i="2"/>
  <c r="R44" i="2"/>
  <c r="R41" i="2"/>
  <c r="P68" i="2"/>
  <c r="O17" i="2"/>
  <c r="R17" i="2" s="1"/>
  <c r="R13" i="2"/>
  <c r="R14" i="2"/>
  <c r="R15" i="2"/>
  <c r="R16" i="2"/>
  <c r="R18" i="2"/>
  <c r="O12" i="2"/>
  <c r="R40" i="2"/>
  <c r="N39" i="2"/>
  <c r="N68" i="2" s="1"/>
  <c r="O68" i="2" l="1"/>
  <c r="R12" i="2"/>
  <c r="R39" i="2"/>
  <c r="M15" i="2"/>
  <c r="M68" i="2" s="1"/>
  <c r="L68" i="2"/>
  <c r="R28" i="2"/>
  <c r="R29" i="2"/>
  <c r="K68" i="2"/>
  <c r="J10" i="2"/>
  <c r="R10" i="2" s="1"/>
  <c r="J8" i="2"/>
  <c r="R9" i="2"/>
  <c r="R11" i="2"/>
  <c r="R19" i="2"/>
  <c r="R20" i="2"/>
  <c r="R21" i="2"/>
  <c r="R22" i="2"/>
  <c r="R23" i="2"/>
  <c r="R24" i="2"/>
  <c r="R25" i="2"/>
  <c r="R26" i="2"/>
  <c r="R27" i="2"/>
  <c r="R30" i="2"/>
  <c r="R31" i="2"/>
  <c r="R32" i="2"/>
  <c r="R33" i="2"/>
  <c r="R34" i="2"/>
  <c r="R35" i="2"/>
  <c r="R36" i="2"/>
  <c r="R37" i="2"/>
  <c r="R38" i="2"/>
  <c r="R46" i="2"/>
  <c r="R47" i="2"/>
  <c r="R48" i="2"/>
  <c r="R49" i="2"/>
  <c r="R50" i="2"/>
  <c r="R51" i="2"/>
  <c r="R52" i="2"/>
  <c r="R53" i="2"/>
  <c r="R54" i="2"/>
  <c r="R55" i="2"/>
  <c r="R56" i="2"/>
  <c r="R57" i="2"/>
  <c r="R59" i="2"/>
  <c r="R60" i="2"/>
  <c r="R61" i="2"/>
  <c r="R62" i="2"/>
  <c r="R63" i="2"/>
  <c r="R64" i="2"/>
  <c r="R65" i="2"/>
  <c r="R66" i="2"/>
  <c r="R67" i="2"/>
  <c r="I63" i="2"/>
  <c r="J68" i="2" l="1"/>
  <c r="R8" i="2"/>
  <c r="I68" i="2"/>
  <c r="H68" i="2"/>
</calcChain>
</file>

<file path=xl/sharedStrings.xml><?xml version="1.0" encoding="utf-8"?>
<sst xmlns="http://schemas.openxmlformats.org/spreadsheetml/2006/main" count="198" uniqueCount="131">
  <si>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</si>
  <si>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</si>
  <si>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</si>
  <si>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</si>
  <si>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</si>
  <si>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</si>
  <si>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</si>
  <si>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</si>
  <si>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</si>
  <si>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</si>
  <si>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</si>
  <si>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</si>
  <si>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</si>
  <si>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</si>
  <si>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</si>
  <si>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</si>
  <si>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</si>
  <si>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7002-6628</t>
  </si>
  <si>
    <t>7003-1010</t>
  </si>
  <si>
    <t>WORKFORCE TRAINING FUND</t>
  </si>
  <si>
    <t>N.A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</si>
  <si>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</si>
  <si>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</si>
  <si>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</si>
  <si>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</si>
  <si>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</si>
  <si>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</si>
  <si>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</si>
  <si>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</si>
  <si>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</si>
  <si>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</si>
  <si>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</si>
  <si>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</si>
  <si>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ES38736-22-55-A-25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</si>
  <si>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</si>
  <si>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</si>
  <si>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</si>
  <si>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</si>
  <si>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</si>
  <si>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</si>
  <si>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</si>
  <si>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</si>
  <si>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</si>
  <si>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</si>
  <si>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</si>
  <si>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TO ADD WPP SNAP EXPANSION FUNDS</t>
  </si>
  <si>
    <t>INITIAL AWARD FY25</t>
  </si>
  <si>
    <t>CT EOL 25CCLAWWP</t>
  </si>
  <si>
    <t>INITIAL AWARD FY25 JUNE 5, 2024</t>
  </si>
  <si>
    <t>JULY 1, 2024-SEPT. 30, 2024</t>
  </si>
  <si>
    <t>F20243067</t>
  </si>
  <si>
    <t>234MA441Q7503 </t>
  </si>
  <si>
    <t>CT EOL 25CCLAWNEGREA</t>
  </si>
  <si>
    <t>BUDGET #1 FY25</t>
  </si>
  <si>
    <t>BUDGET #1 FY25 JULY 23, 2024</t>
  </si>
  <si>
    <t>TO ADD RESEA FUNDS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</si>
  <si>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</si>
  <si>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</si>
  <si>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</si>
  <si>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</si>
  <si>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</si>
  <si>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</si>
  <si>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</si>
  <si>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CT EOL 25CCLAWWIA</t>
  </si>
  <si>
    <t>BUDGET #2 FY25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</si>
  <si>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</si>
  <si>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</si>
  <si>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</si>
  <si>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</si>
  <si>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</si>
  <si>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</si>
  <si>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</si>
  <si>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</si>
  <si>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#2 FY25 AUGUST 2, 2024</t>
  </si>
  <si>
    <t>TO ADD WIOA FUNDS</t>
  </si>
  <si>
    <t>BUDGET #3 FY25</t>
  </si>
  <si>
    <t>BUDGET #3 FY25 SEPT 18, 2024</t>
  </si>
  <si>
    <t>TO ADD SOS FUNDS</t>
  </si>
  <si>
    <t>CT EOL 25CCLAWSOSWTF</t>
  </si>
  <si>
    <t>STOSCC2025</t>
  </si>
  <si>
    <t>BUDGET #4 FY25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</si>
  <si>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</si>
  <si>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</si>
  <si>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</si>
  <si>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</si>
  <si>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</si>
  <si>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</si>
  <si>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</si>
  <si>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</si>
  <si>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</si>
  <si>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</si>
  <si>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</si>
  <si>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</si>
  <si>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</si>
  <si>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Friendly Reminder:  You must submit a budget and budget narrative for these funds.  Please submit by COB, December 9th, 2024 to Lisa Caissie at Lisa.J.Caissie@mass.gov.  Thank you.</t>
  </si>
  <si>
    <t>TO ADD SHELTER FUNDS</t>
  </si>
  <si>
    <t>BUDGET #6 FY25 NOVEMBER 20, 2024</t>
  </si>
  <si>
    <t>BUDGET #6 FY25</t>
  </si>
  <si>
    <t>BUDGET #7 FY25</t>
  </si>
  <si>
    <t>TO ADD FY25 DISLOCATED WORKER</t>
  </si>
  <si>
    <t>BUDGET #7 FY25 NOVEMBER 20, 2024</t>
  </si>
  <si>
    <t>DISLOCATED WORKER</t>
  </si>
  <si>
    <t>FWIADWK25A</t>
  </si>
  <si>
    <t>7003-1778</t>
  </si>
  <si>
    <t>FWIADWK25B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</si>
  <si>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</si>
  <si>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</si>
  <si>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</si>
  <si>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</si>
  <si>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</si>
  <si>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</si>
  <si>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</si>
  <si>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</si>
  <si>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</si>
  <si>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</si>
  <si>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</si>
  <si>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</si>
  <si>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</si>
  <si>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</si>
  <si>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</si>
  <si>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</si>
  <si>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</si>
  <si>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</si>
  <si>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</si>
  <si>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JVSG FUNDS</t>
  </si>
  <si>
    <t>BUDGET #9 FY25 DECEMBER 23, 2024</t>
  </si>
  <si>
    <t>CT EOL 25CCLAWVETSUI</t>
  </si>
  <si>
    <t>BUDGET #9 FY25</t>
  </si>
  <si>
    <t xml:space="preserve">JVSG FY25 Infrastructure </t>
  </si>
  <si>
    <t>FVETS2024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</si>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</sst>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4" fontId="7" fillId="0" borderId="0" xfId="0" applyNumberFormat="1" applyFont="1"/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7" fillId="2" borderId="0" xfId="0" applyFont="1" applyFill="1"/>
    <xf numFmtId="0" fontId="17" fillId="0" borderId="2" xfId="0" applyFont="1" applyBorder="1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44" fontId="9" fillId="0" borderId="2" xfId="1" applyFont="1" applyFill="1" applyBorder="1" applyAlignment="1">
      <alignment horizontal="center"/>
    </xf>
    <xf numFmtId="0" fontId="12" fillId="0" borderId="0" xfId="0" applyFont="1"/>
    <xf numFmtId="0" fontId="19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9" fillId="0" borderId="7" xfId="0" quotePrefix="1" applyFont="1" applyBorder="1" applyAlignment="1">
      <alignment horizontal="center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/>
    </xf>
    <xf numFmtId="0" fontId="17" fillId="0" borderId="2" xfId="0" applyFont="1" applyBorder="1" applyAlignment="1">
      <alignment vertic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6"/>
  <sheetViews>
    <sheetView tabSelected="1" zoomScale="130" zoomScaleNormal="130" workbookViewId="0">
      <selection activeCell="A96" sqref="A96"/>
    </sheetView>
  </sheetViews>
  <sheetFormatPr defaultColWidth="9.140625" defaultRowHeight="13.5" x14ac:dyDescent="0.25"/>
  <cols>
    <col min="1" max="1" width="49.42578125" style="3" customWidth="1"/>
    <col min="2" max="2" width="30.85546875" style="3" customWidth="1"/>
    <col min="3" max="3" width="19.140625" style="2" customWidth="1"/>
    <col min="4" max="4" width="16.140625" style="2" customWidth="1"/>
    <col min="5" max="5" width="11.42578125" style="2" customWidth="1"/>
    <col min="6" max="6" width="8.28515625" style="2" bestFit="1" customWidth="1"/>
    <col min="7" max="7" width="28.42578125" style="2" customWidth="1"/>
    <col min="8" max="8" width="14.140625" style="2" hidden="1" customWidth="1"/>
    <col min="9" max="9" width="12.85546875" style="2" hidden="1" customWidth="1"/>
    <col min="10" max="16" width="23.5703125" style="2" hidden="1" customWidth="1"/>
    <col min="17" max="17" width="23.5703125" style="2" customWidth="1"/>
    <col min="18" max="18" width="14.140625" style="3" hidden="1" customWidth="1"/>
    <col min="19" max="19" width="11.140625" style="3" bestFit="1" customWidth="1"/>
    <col min="20" max="20" width="12.85546875" style="3" bestFit="1" customWidth="1"/>
    <col min="21" max="16384" width="9.140625" style="3"/>
  </cols>
  <sheetData>
    <row r="1" spans="1:18" ht="20.25" x14ac:dyDescent="0.3">
      <c r="A1" s="3" t="s">
        <v>11</v>
      </c>
      <c r="B1" s="95" t="s">
        <v>10</v>
      </c>
      <c r="C1" s="96"/>
      <c r="D1" s="96"/>
      <c r="E1" s="96"/>
      <c r="F1" s="96"/>
      <c r="G1" s="96"/>
      <c r="H1" s="96"/>
      <c r="I1" s="58"/>
      <c r="J1" s="58"/>
      <c r="K1" s="58"/>
      <c r="L1" s="58"/>
      <c r="M1" s="58"/>
      <c r="N1" s="58"/>
      <c r="O1" s="58"/>
      <c r="P1" s="58"/>
      <c r="Q1" s="58"/>
    </row>
    <row r="2" spans="1:18" ht="20.25" x14ac:dyDescent="0.3">
      <c r="A2" s="4" t="s">
        <v>12</v>
      </c>
      <c r="B2" s="6"/>
      <c r="C2" s="6"/>
      <c r="D2" s="6"/>
      <c r="E2" s="7"/>
      <c r="F2" s="7"/>
      <c r="G2" s="7"/>
    </row>
    <row r="3" spans="1:18" ht="20.25" x14ac:dyDescent="0.3">
      <c r="A3" s="4" t="s">
        <v>13</v>
      </c>
      <c r="B3" s="6" t="s">
        <v>7</v>
      </c>
      <c r="C3" s="1"/>
    </row>
    <row r="4" spans="1:18" ht="21" thickBot="1" x14ac:dyDescent="0.35">
      <c r="A4" s="4"/>
      <c r="B4" s="5"/>
      <c r="C4" s="1"/>
    </row>
    <row r="5" spans="1:18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1" t="s">
        <v>31</v>
      </c>
      <c r="H5" s="31" t="s">
        <v>46</v>
      </c>
      <c r="I5" s="61" t="s">
        <v>53</v>
      </c>
      <c r="J5" s="61" t="s">
        <v>64</v>
      </c>
      <c r="K5" s="61" t="s">
        <v>75</v>
      </c>
      <c r="L5" s="61" t="s">
        <v>80</v>
      </c>
      <c r="M5" s="61" t="s">
        <v>84</v>
      </c>
      <c r="N5" s="61" t="s">
        <v>97</v>
      </c>
      <c r="O5" s="61" t="s">
        <v>98</v>
      </c>
      <c r="P5" s="61" t="s">
        <v>105</v>
      </c>
      <c r="Q5" s="61" t="s">
        <v>127</v>
      </c>
      <c r="R5" s="8" t="s">
        <v>6</v>
      </c>
    </row>
    <row r="6" spans="1:18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60"/>
      <c r="J6" s="60"/>
      <c r="K6" s="60"/>
      <c r="L6" s="60"/>
      <c r="M6" s="60"/>
      <c r="N6" s="60"/>
      <c r="O6" s="60"/>
      <c r="P6" s="60"/>
      <c r="Q6" s="60"/>
      <c r="R6" s="29"/>
    </row>
    <row r="7" spans="1:18" s="9" customFormat="1" ht="16.5" hidden="1" x14ac:dyDescent="0.3">
      <c r="A7" s="14" t="s">
        <v>63</v>
      </c>
      <c r="B7" s="10"/>
      <c r="C7" s="11"/>
      <c r="D7" s="11"/>
      <c r="E7" s="12"/>
      <c r="F7" s="13"/>
      <c r="G7" s="13"/>
      <c r="H7" s="48"/>
      <c r="I7" s="48"/>
      <c r="J7" s="48"/>
      <c r="K7" s="48"/>
      <c r="L7" s="48"/>
      <c r="M7" s="48"/>
      <c r="N7" s="48"/>
      <c r="O7" s="48"/>
      <c r="P7" s="48"/>
      <c r="Q7" s="48"/>
      <c r="R7" s="15"/>
    </row>
    <row r="8" spans="1:18" s="9" customFormat="1" ht="16.5" hidden="1" x14ac:dyDescent="0.3">
      <c r="A8" s="63" t="s">
        <v>65</v>
      </c>
      <c r="B8" s="16" t="s">
        <v>66</v>
      </c>
      <c r="C8" s="51" t="s">
        <v>67</v>
      </c>
      <c r="D8" s="14" t="s">
        <v>68</v>
      </c>
      <c r="E8" s="14">
        <v>6501</v>
      </c>
      <c r="F8" s="16">
        <v>17.259</v>
      </c>
      <c r="G8" s="68" t="s">
        <v>32</v>
      </c>
      <c r="H8" s="48"/>
      <c r="I8" s="48"/>
      <c r="J8" s="48">
        <f>1247150-1</f>
        <v>1247149</v>
      </c>
      <c r="K8" s="48"/>
      <c r="L8" s="48"/>
      <c r="M8" s="48"/>
      <c r="N8" s="48"/>
      <c r="O8" s="48"/>
      <c r="P8" s="48"/>
      <c r="Q8" s="48"/>
      <c r="R8" s="15">
        <f>J8</f>
        <v>1247149</v>
      </c>
    </row>
    <row r="9" spans="1:18" s="9" customFormat="1" ht="16.5" hidden="1" x14ac:dyDescent="0.3">
      <c r="A9" s="63" t="s">
        <v>65</v>
      </c>
      <c r="B9" s="16" t="s">
        <v>69</v>
      </c>
      <c r="C9" s="51" t="s">
        <v>67</v>
      </c>
      <c r="D9" s="14" t="s">
        <v>68</v>
      </c>
      <c r="E9" s="14">
        <v>6501</v>
      </c>
      <c r="F9" s="16">
        <v>17.259</v>
      </c>
      <c r="G9" s="68" t="s">
        <v>32</v>
      </c>
      <c r="H9" s="48"/>
      <c r="I9" s="48"/>
      <c r="J9" s="48">
        <v>1</v>
      </c>
      <c r="K9" s="48"/>
      <c r="L9" s="48"/>
      <c r="M9" s="48"/>
      <c r="N9" s="48"/>
      <c r="O9" s="48"/>
      <c r="P9" s="48"/>
      <c r="Q9" s="48"/>
      <c r="R9" s="15">
        <f t="shared" ref="R9:R67" si="0">J9</f>
        <v>1</v>
      </c>
    </row>
    <row r="10" spans="1:18" s="9" customFormat="1" ht="16.5" hidden="1" x14ac:dyDescent="0.3">
      <c r="A10" s="17" t="s">
        <v>70</v>
      </c>
      <c r="B10" s="16" t="s">
        <v>66</v>
      </c>
      <c r="C10" s="51" t="s">
        <v>71</v>
      </c>
      <c r="D10" s="14" t="s">
        <v>72</v>
      </c>
      <c r="E10" s="14">
        <v>6502</v>
      </c>
      <c r="F10" s="14">
        <v>17.257999999999999</v>
      </c>
      <c r="G10" s="68" t="s">
        <v>32</v>
      </c>
      <c r="H10" s="48"/>
      <c r="I10" s="48"/>
      <c r="J10" s="48">
        <f>222524-1</f>
        <v>222523</v>
      </c>
      <c r="K10" s="48"/>
      <c r="L10" s="48"/>
      <c r="M10" s="48"/>
      <c r="N10" s="48"/>
      <c r="O10" s="48"/>
      <c r="P10" s="48"/>
      <c r="Q10" s="48"/>
      <c r="R10" s="15">
        <f t="shared" si="0"/>
        <v>222523</v>
      </c>
    </row>
    <row r="11" spans="1:18" s="18" customFormat="1" ht="16.5" hidden="1" x14ac:dyDescent="0.3">
      <c r="A11" s="17" t="s">
        <v>70</v>
      </c>
      <c r="B11" s="16" t="s">
        <v>69</v>
      </c>
      <c r="C11" s="51" t="s">
        <v>71</v>
      </c>
      <c r="D11" s="14" t="s">
        <v>72</v>
      </c>
      <c r="E11" s="14">
        <v>6502</v>
      </c>
      <c r="F11" s="14">
        <v>17.257999999999999</v>
      </c>
      <c r="G11" s="68" t="s">
        <v>32</v>
      </c>
      <c r="H11" s="48"/>
      <c r="I11" s="48"/>
      <c r="J11" s="48">
        <v>1</v>
      </c>
      <c r="K11" s="48"/>
      <c r="L11" s="48"/>
      <c r="M11" s="48"/>
      <c r="N11" s="48"/>
      <c r="O11" s="48"/>
      <c r="P11" s="48"/>
      <c r="Q11" s="48"/>
      <c r="R11" s="15">
        <f t="shared" si="0"/>
        <v>1</v>
      </c>
    </row>
    <row r="12" spans="1:18" s="9" customFormat="1" ht="16.5" hidden="1" x14ac:dyDescent="0.3">
      <c r="A12" s="34" t="s">
        <v>101</v>
      </c>
      <c r="B12" s="16" t="s">
        <v>66</v>
      </c>
      <c r="C12" s="14" t="s">
        <v>102</v>
      </c>
      <c r="D12" s="14" t="s">
        <v>103</v>
      </c>
      <c r="E12" s="14">
        <v>6503</v>
      </c>
      <c r="F12" s="14">
        <v>17.277999999999999</v>
      </c>
      <c r="G12" s="78" t="s">
        <v>32</v>
      </c>
      <c r="H12" s="48"/>
      <c r="I12" s="48"/>
      <c r="J12" s="48"/>
      <c r="K12" s="48"/>
      <c r="L12" s="48"/>
      <c r="M12" s="48"/>
      <c r="N12" s="48"/>
      <c r="O12" s="48">
        <f>155666-1</f>
        <v>155665</v>
      </c>
      <c r="P12" s="48"/>
      <c r="Q12" s="48"/>
      <c r="R12" s="15">
        <f>O12</f>
        <v>155665</v>
      </c>
    </row>
    <row r="13" spans="1:18" s="18" customFormat="1" ht="15" hidden="1" x14ac:dyDescent="0.25">
      <c r="A13" s="34" t="s">
        <v>101</v>
      </c>
      <c r="B13" s="16" t="s">
        <v>69</v>
      </c>
      <c r="C13" s="14" t="s">
        <v>102</v>
      </c>
      <c r="D13" s="14" t="s">
        <v>103</v>
      </c>
      <c r="E13" s="14">
        <v>6503</v>
      </c>
      <c r="F13" s="14">
        <v>17.277999999999999</v>
      </c>
      <c r="G13" s="78" t="s">
        <v>32</v>
      </c>
      <c r="H13" s="48"/>
      <c r="I13" s="48"/>
      <c r="J13" s="48"/>
      <c r="K13" s="48"/>
      <c r="L13" s="48"/>
      <c r="M13" s="48"/>
      <c r="N13" s="48"/>
      <c r="O13" s="48">
        <v>1</v>
      </c>
      <c r="P13" s="48"/>
      <c r="Q13" s="48"/>
      <c r="R13" s="15">
        <f t="shared" ref="R13:R18" si="1">O13</f>
        <v>1</v>
      </c>
    </row>
    <row r="14" spans="1:18" s="18" customFormat="1" ht="16.5" hidden="1" x14ac:dyDescent="0.3">
      <c r="A14" s="34"/>
      <c r="B14" s="16"/>
      <c r="C14" s="14"/>
      <c r="D14" s="55"/>
      <c r="E14" s="55"/>
      <c r="F14" s="14"/>
      <c r="G14" s="6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15">
        <f t="shared" si="1"/>
        <v>0</v>
      </c>
    </row>
    <row r="15" spans="1:18" s="18" customFormat="1" ht="15" hidden="1" x14ac:dyDescent="0.25">
      <c r="A15" s="17" t="s">
        <v>70</v>
      </c>
      <c r="B15" s="16" t="s">
        <v>66</v>
      </c>
      <c r="C15" s="51" t="s">
        <v>87</v>
      </c>
      <c r="D15" s="14" t="s">
        <v>72</v>
      </c>
      <c r="E15" s="14">
        <v>6502</v>
      </c>
      <c r="F15" s="14">
        <v>17.257999999999999</v>
      </c>
      <c r="G15" s="78" t="s">
        <v>32</v>
      </c>
      <c r="H15" s="48"/>
      <c r="I15" s="48"/>
      <c r="J15" s="48"/>
      <c r="K15" s="48"/>
      <c r="L15" s="48"/>
      <c r="M15" s="48">
        <f>909385-1</f>
        <v>909384</v>
      </c>
      <c r="N15" s="48"/>
      <c r="O15" s="48"/>
      <c r="P15" s="48"/>
      <c r="Q15" s="48"/>
      <c r="R15" s="15">
        <f t="shared" si="1"/>
        <v>0</v>
      </c>
    </row>
    <row r="16" spans="1:18" s="18" customFormat="1" ht="15" hidden="1" x14ac:dyDescent="0.25">
      <c r="A16" s="17" t="s">
        <v>70</v>
      </c>
      <c r="B16" s="16" t="s">
        <v>69</v>
      </c>
      <c r="C16" s="51" t="s">
        <v>87</v>
      </c>
      <c r="D16" s="14" t="s">
        <v>72</v>
      </c>
      <c r="E16" s="14">
        <v>6502</v>
      </c>
      <c r="F16" s="14">
        <v>17.257999999999999</v>
      </c>
      <c r="G16" s="78" t="s">
        <v>32</v>
      </c>
      <c r="H16" s="48"/>
      <c r="I16" s="48"/>
      <c r="J16" s="48"/>
      <c r="K16" s="48"/>
      <c r="L16" s="48"/>
      <c r="M16" s="48">
        <v>1</v>
      </c>
      <c r="N16" s="48"/>
      <c r="O16" s="48"/>
      <c r="P16" s="48"/>
      <c r="Q16" s="48"/>
      <c r="R16" s="15">
        <f t="shared" si="1"/>
        <v>0</v>
      </c>
    </row>
    <row r="17" spans="1:19" s="18" customFormat="1" ht="15" hidden="1" x14ac:dyDescent="0.25">
      <c r="A17" s="34" t="s">
        <v>101</v>
      </c>
      <c r="B17" s="16" t="s">
        <v>66</v>
      </c>
      <c r="C17" s="14" t="s">
        <v>104</v>
      </c>
      <c r="D17" s="14" t="s">
        <v>103</v>
      </c>
      <c r="E17" s="14">
        <v>6503</v>
      </c>
      <c r="F17" s="14">
        <v>17.277999999999999</v>
      </c>
      <c r="G17" s="78" t="s">
        <v>32</v>
      </c>
      <c r="H17" s="48"/>
      <c r="I17" s="48"/>
      <c r="J17" s="48"/>
      <c r="K17" s="48"/>
      <c r="L17" s="48"/>
      <c r="M17" s="48"/>
      <c r="N17" s="48"/>
      <c r="O17" s="48">
        <f>566457-1</f>
        <v>566456</v>
      </c>
      <c r="P17" s="48"/>
      <c r="Q17" s="48"/>
      <c r="R17" s="15">
        <f t="shared" si="1"/>
        <v>566456</v>
      </c>
    </row>
    <row r="18" spans="1:19" s="18" customFormat="1" ht="15" hidden="1" x14ac:dyDescent="0.25">
      <c r="A18" s="34" t="s">
        <v>101</v>
      </c>
      <c r="B18" s="16" t="s">
        <v>69</v>
      </c>
      <c r="C18" s="14" t="s">
        <v>104</v>
      </c>
      <c r="D18" s="14" t="s">
        <v>103</v>
      </c>
      <c r="E18" s="14">
        <v>6503</v>
      </c>
      <c r="F18" s="14">
        <v>17.277999999999999</v>
      </c>
      <c r="G18" s="78" t="s">
        <v>32</v>
      </c>
      <c r="H18" s="48"/>
      <c r="I18" s="48"/>
      <c r="J18" s="48"/>
      <c r="K18" s="48"/>
      <c r="L18" s="48"/>
      <c r="M18" s="48"/>
      <c r="N18" s="48"/>
      <c r="O18" s="48">
        <v>1</v>
      </c>
      <c r="P18" s="48"/>
      <c r="Q18" s="48"/>
      <c r="R18" s="15">
        <f t="shared" si="1"/>
        <v>1</v>
      </c>
    </row>
    <row r="19" spans="1:19" s="18" customFormat="1" ht="16.5" hidden="1" x14ac:dyDescent="0.3">
      <c r="A19" s="34"/>
      <c r="B19" s="16"/>
      <c r="C19" s="14"/>
      <c r="D19" s="55"/>
      <c r="E19" s="64"/>
      <c r="F19" s="14"/>
      <c r="G19" s="6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15">
        <f t="shared" si="0"/>
        <v>0</v>
      </c>
      <c r="S19" s="54"/>
    </row>
    <row r="20" spans="1:19" s="18" customFormat="1" ht="15" hidden="1" x14ac:dyDescent="0.25">
      <c r="A20" s="34"/>
      <c r="B20" s="16"/>
      <c r="C20" s="47"/>
      <c r="D20" s="14"/>
      <c r="E20" s="16"/>
      <c r="F20" s="14"/>
      <c r="G20" s="14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15">
        <f t="shared" si="0"/>
        <v>0</v>
      </c>
    </row>
    <row r="21" spans="1:19" s="9" customFormat="1" ht="16.5" hidden="1" x14ac:dyDescent="0.3">
      <c r="A21" s="34"/>
      <c r="B21" s="16"/>
      <c r="C21" s="47"/>
      <c r="D21" s="14"/>
      <c r="E21" s="16"/>
      <c r="F21" s="14"/>
      <c r="G21" s="14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15">
        <f t="shared" si="0"/>
        <v>0</v>
      </c>
    </row>
    <row r="22" spans="1:19" s="9" customFormat="1" ht="16.5" hidden="1" x14ac:dyDescent="0.3">
      <c r="A22" s="34"/>
      <c r="B22" s="16"/>
      <c r="C22" s="47"/>
      <c r="D22" s="14"/>
      <c r="E22" s="16"/>
      <c r="F22" s="14"/>
      <c r="G22" s="1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15">
        <f t="shared" si="0"/>
        <v>0</v>
      </c>
    </row>
    <row r="23" spans="1:19" s="9" customFormat="1" ht="16.5" hidden="1" x14ac:dyDescent="0.3">
      <c r="A23" s="34"/>
      <c r="B23" s="50"/>
      <c r="C23" s="33"/>
      <c r="D23" s="14"/>
      <c r="E23" s="16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15">
        <f t="shared" si="0"/>
        <v>0</v>
      </c>
    </row>
    <row r="24" spans="1:19" s="9" customFormat="1" ht="16.5" hidden="1" x14ac:dyDescent="0.3">
      <c r="A24" s="17"/>
      <c r="B24" s="16"/>
      <c r="C24" s="52"/>
      <c r="D24" s="14"/>
      <c r="E24" s="52"/>
      <c r="F24" s="14"/>
      <c r="G24" s="14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15">
        <f t="shared" si="0"/>
        <v>0</v>
      </c>
    </row>
    <row r="25" spans="1:19" s="9" customFormat="1" ht="16.5" hidden="1" x14ac:dyDescent="0.3">
      <c r="A25" s="56" t="s">
        <v>8</v>
      </c>
      <c r="B25" s="16"/>
      <c r="C25" s="55"/>
      <c r="D25" s="55"/>
      <c r="E25" s="55"/>
      <c r="F25" s="55"/>
      <c r="G25" s="5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15">
        <f t="shared" si="0"/>
        <v>0</v>
      </c>
    </row>
    <row r="26" spans="1:19" s="9" customFormat="1" ht="16.5" hidden="1" x14ac:dyDescent="0.3">
      <c r="A26" s="14" t="s">
        <v>78</v>
      </c>
      <c r="B26" s="16"/>
      <c r="C26" s="55"/>
      <c r="D26" s="55"/>
      <c r="E26" s="55"/>
      <c r="F26" s="55"/>
      <c r="G26" s="5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15">
        <f t="shared" si="0"/>
        <v>0</v>
      </c>
    </row>
    <row r="27" spans="1:19" s="9" customFormat="1" ht="16.5" hidden="1" x14ac:dyDescent="0.3">
      <c r="A27" s="17"/>
      <c r="B27" s="16"/>
      <c r="C27" s="55"/>
      <c r="D27" s="55"/>
      <c r="E27" s="55"/>
      <c r="F27" s="55"/>
      <c r="G27" s="55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15">
        <f t="shared" si="0"/>
        <v>0</v>
      </c>
    </row>
    <row r="28" spans="1:19" s="9" customFormat="1" ht="16.5" hidden="1" x14ac:dyDescent="0.3">
      <c r="A28" s="44" t="s">
        <v>19</v>
      </c>
      <c r="B28" s="59" t="s">
        <v>57</v>
      </c>
      <c r="C28" s="52" t="s">
        <v>81</v>
      </c>
      <c r="D28" s="65" t="s">
        <v>23</v>
      </c>
      <c r="E28" s="66" t="s">
        <v>24</v>
      </c>
      <c r="F28" s="14" t="s">
        <v>20</v>
      </c>
      <c r="G28" s="14"/>
      <c r="H28" s="48"/>
      <c r="I28" s="48"/>
      <c r="J28" s="48"/>
      <c r="K28" s="48"/>
      <c r="L28" s="48">
        <v>95000</v>
      </c>
      <c r="M28" s="48"/>
      <c r="N28" s="48"/>
      <c r="O28" s="48"/>
      <c r="P28" s="48"/>
      <c r="Q28" s="48"/>
      <c r="R28" s="15">
        <f>L28</f>
        <v>95000</v>
      </c>
    </row>
    <row r="29" spans="1:19" s="9" customFormat="1" ht="16.5" hidden="1" x14ac:dyDescent="0.3">
      <c r="A29" s="35" t="s">
        <v>14</v>
      </c>
      <c r="B29" s="59" t="s">
        <v>57</v>
      </c>
      <c r="C29" s="77" t="s">
        <v>79</v>
      </c>
      <c r="D29" s="65" t="s">
        <v>28</v>
      </c>
      <c r="E29" s="65" t="s">
        <v>29</v>
      </c>
      <c r="F29" s="16" t="s">
        <v>15</v>
      </c>
      <c r="G29" s="16"/>
      <c r="H29" s="48"/>
      <c r="I29" s="48"/>
      <c r="J29" s="48"/>
      <c r="K29" s="48">
        <v>525340.22</v>
      </c>
      <c r="L29" s="48"/>
      <c r="M29" s="48"/>
      <c r="N29" s="48"/>
      <c r="O29" s="48"/>
      <c r="P29" s="48"/>
      <c r="Q29" s="48"/>
      <c r="R29" s="15">
        <f>K29</f>
        <v>525340.22</v>
      </c>
    </row>
    <row r="30" spans="1:19" s="9" customFormat="1" ht="16.5" hidden="1" x14ac:dyDescent="0.3">
      <c r="A30" s="35"/>
      <c r="B30" s="16"/>
      <c r="C30" s="14"/>
      <c r="D30" s="14"/>
      <c r="E30" s="14"/>
      <c r="F30" s="16"/>
      <c r="G30" s="16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15">
        <f t="shared" si="0"/>
        <v>0</v>
      </c>
    </row>
    <row r="31" spans="1:19" s="9" customFormat="1" ht="16.5" hidden="1" x14ac:dyDescent="0.3">
      <c r="A31" s="17"/>
      <c r="B31" s="16"/>
      <c r="C31" s="55"/>
      <c r="D31" s="55"/>
      <c r="E31" s="55"/>
      <c r="F31" s="55"/>
      <c r="G31" s="55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15">
        <f t="shared" si="0"/>
        <v>0</v>
      </c>
    </row>
    <row r="32" spans="1:19" s="9" customFormat="1" ht="16.5" hidden="1" x14ac:dyDescent="0.3">
      <c r="A32" s="24" t="s">
        <v>8</v>
      </c>
      <c r="B32" s="16"/>
      <c r="C32" s="55"/>
      <c r="D32" s="55"/>
      <c r="E32" s="55"/>
      <c r="F32" s="55"/>
      <c r="G32" s="5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15">
        <f t="shared" si="0"/>
        <v>0</v>
      </c>
    </row>
    <row r="33" spans="1:18" s="9" customFormat="1" ht="16.5" hidden="1" x14ac:dyDescent="0.3">
      <c r="A33" s="14" t="s">
        <v>47</v>
      </c>
      <c r="B33" s="10"/>
      <c r="C33" s="11"/>
      <c r="D33" s="11"/>
      <c r="E33" s="12"/>
      <c r="F33" s="13"/>
      <c r="G33" s="13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15">
        <f t="shared" si="0"/>
        <v>0</v>
      </c>
    </row>
    <row r="34" spans="1:18" s="9" customFormat="1" ht="16.5" hidden="1" x14ac:dyDescent="0.3">
      <c r="A34" s="17"/>
      <c r="B34" s="16"/>
      <c r="C34" s="14"/>
      <c r="D34" s="14" t="s">
        <v>25</v>
      </c>
      <c r="E34" s="14" t="s">
        <v>26</v>
      </c>
      <c r="F34" s="16">
        <v>17.207000000000001</v>
      </c>
      <c r="G34" s="69" t="s">
        <v>33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15">
        <f t="shared" si="0"/>
        <v>0</v>
      </c>
    </row>
    <row r="35" spans="1:18" s="9" customFormat="1" ht="16.5" hidden="1" x14ac:dyDescent="0.3">
      <c r="A35" s="17"/>
      <c r="B35" s="16"/>
      <c r="C35" s="14"/>
      <c r="D35" s="14" t="s">
        <v>25</v>
      </c>
      <c r="E35" s="14" t="s">
        <v>26</v>
      </c>
      <c r="F35" s="16">
        <v>17.207000000000001</v>
      </c>
      <c r="G35" s="69" t="s">
        <v>33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15">
        <f t="shared" si="0"/>
        <v>0</v>
      </c>
    </row>
    <row r="36" spans="1:18" s="9" customFormat="1" ht="16.5" hidden="1" x14ac:dyDescent="0.3">
      <c r="A36" s="17"/>
      <c r="B36" s="16"/>
      <c r="C36" s="14"/>
      <c r="D36" s="14" t="s">
        <v>25</v>
      </c>
      <c r="E36" s="14" t="s">
        <v>27</v>
      </c>
      <c r="F36" s="16" t="s">
        <v>16</v>
      </c>
      <c r="G36" s="69" t="s">
        <v>33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15">
        <f t="shared" si="0"/>
        <v>0</v>
      </c>
    </row>
    <row r="37" spans="1:18" s="9" customFormat="1" ht="16.5" hidden="1" x14ac:dyDescent="0.3">
      <c r="A37" s="17"/>
      <c r="B37" s="16"/>
      <c r="C37" s="14"/>
      <c r="D37" s="14" t="s">
        <v>25</v>
      </c>
      <c r="E37" s="14" t="s">
        <v>27</v>
      </c>
      <c r="F37" s="16" t="s">
        <v>16</v>
      </c>
      <c r="G37" s="69" t="s">
        <v>33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15">
        <f t="shared" si="0"/>
        <v>0</v>
      </c>
    </row>
    <row r="38" spans="1:18" s="75" customFormat="1" ht="16.5" hidden="1" x14ac:dyDescent="0.3">
      <c r="A38" s="71" t="s">
        <v>44</v>
      </c>
      <c r="B38" s="72" t="s">
        <v>49</v>
      </c>
      <c r="C38" s="73" t="s">
        <v>50</v>
      </c>
      <c r="D38" s="55" t="s">
        <v>21</v>
      </c>
      <c r="E38" s="55" t="s">
        <v>22</v>
      </c>
      <c r="F38" s="55">
        <v>10.561</v>
      </c>
      <c r="G38" s="55" t="s">
        <v>51</v>
      </c>
      <c r="H38" s="74">
        <v>6441.0000000000018</v>
      </c>
      <c r="I38" s="74"/>
      <c r="J38" s="74"/>
      <c r="K38" s="74"/>
      <c r="L38" s="74"/>
      <c r="M38" s="74"/>
      <c r="N38" s="74"/>
      <c r="O38" s="74"/>
      <c r="P38" s="74"/>
      <c r="Q38" s="74"/>
      <c r="R38" s="15">
        <f t="shared" si="0"/>
        <v>0</v>
      </c>
    </row>
    <row r="39" spans="1:18" s="75" customFormat="1" ht="16.5" hidden="1" x14ac:dyDescent="0.3">
      <c r="A39" s="82" t="s">
        <v>88</v>
      </c>
      <c r="B39" s="16" t="s">
        <v>89</v>
      </c>
      <c r="C39" s="14" t="s">
        <v>90</v>
      </c>
      <c r="D39" s="14" t="s">
        <v>91</v>
      </c>
      <c r="E39" s="14" t="s">
        <v>92</v>
      </c>
      <c r="F39" s="81"/>
      <c r="G39" s="55"/>
      <c r="H39" s="74"/>
      <c r="I39" s="74"/>
      <c r="J39" s="74"/>
      <c r="K39" s="74"/>
      <c r="L39" s="74"/>
      <c r="M39" s="74"/>
      <c r="N39" s="74">
        <f>54331.037107956-1</f>
        <v>54330.037107955999</v>
      </c>
      <c r="O39" s="74"/>
      <c r="P39" s="74"/>
      <c r="Q39" s="74"/>
      <c r="R39" s="15">
        <f>N39</f>
        <v>54330.037107955999</v>
      </c>
    </row>
    <row r="40" spans="1:18" s="75" customFormat="1" ht="16.5" hidden="1" x14ac:dyDescent="0.3">
      <c r="A40" s="82" t="s">
        <v>88</v>
      </c>
      <c r="B40" s="16" t="s">
        <v>93</v>
      </c>
      <c r="C40" s="14" t="s">
        <v>90</v>
      </c>
      <c r="D40" s="14" t="s">
        <v>91</v>
      </c>
      <c r="E40" s="14" t="s">
        <v>92</v>
      </c>
      <c r="F40" s="81"/>
      <c r="G40" s="55"/>
      <c r="H40" s="74"/>
      <c r="I40" s="74"/>
      <c r="J40" s="74"/>
      <c r="K40" s="74"/>
      <c r="L40" s="74"/>
      <c r="M40" s="74"/>
      <c r="N40" s="74">
        <v>1</v>
      </c>
      <c r="O40" s="74"/>
      <c r="P40" s="74"/>
      <c r="Q40" s="74"/>
      <c r="R40" s="15">
        <f>N40</f>
        <v>1</v>
      </c>
    </row>
    <row r="41" spans="1:18" s="75" customFormat="1" ht="16.5" hidden="1" x14ac:dyDescent="0.3">
      <c r="A41" s="82" t="s">
        <v>108</v>
      </c>
      <c r="B41" s="16" t="s">
        <v>66</v>
      </c>
      <c r="C41" s="87" t="s">
        <v>109</v>
      </c>
      <c r="D41" s="88" t="s">
        <v>110</v>
      </c>
      <c r="E41" s="14" t="s">
        <v>111</v>
      </c>
      <c r="F41" s="81"/>
      <c r="G41" s="55"/>
      <c r="H41" s="74"/>
      <c r="I41" s="74"/>
      <c r="J41" s="74"/>
      <c r="K41" s="74"/>
      <c r="L41" s="74"/>
      <c r="M41" s="74"/>
      <c r="N41" s="74"/>
      <c r="O41" s="74"/>
      <c r="P41" s="74">
        <v>3050</v>
      </c>
      <c r="Q41" s="74"/>
      <c r="R41" s="15">
        <f>P41</f>
        <v>3050</v>
      </c>
    </row>
    <row r="42" spans="1:18" s="75" customFormat="1" ht="16.5" hidden="1" x14ac:dyDescent="0.3">
      <c r="A42" s="82" t="s">
        <v>112</v>
      </c>
      <c r="B42" s="16" t="s">
        <v>66</v>
      </c>
      <c r="C42" s="89" t="s">
        <v>113</v>
      </c>
      <c r="D42" s="89" t="s">
        <v>114</v>
      </c>
      <c r="E42" s="14" t="s">
        <v>115</v>
      </c>
      <c r="F42" s="81"/>
      <c r="G42" s="55"/>
      <c r="H42" s="74"/>
      <c r="I42" s="74"/>
      <c r="J42" s="74"/>
      <c r="K42" s="74"/>
      <c r="L42" s="74"/>
      <c r="M42" s="74"/>
      <c r="N42" s="74"/>
      <c r="O42" s="74"/>
      <c r="P42" s="74">
        <v>14386.44</v>
      </c>
      <c r="Q42" s="74"/>
      <c r="R42" s="15">
        <f t="shared" ref="R42:R44" si="2">P42</f>
        <v>14386.44</v>
      </c>
    </row>
    <row r="43" spans="1:18" s="75" customFormat="1" ht="16.5" hidden="1" x14ac:dyDescent="0.3">
      <c r="A43" s="82" t="s">
        <v>116</v>
      </c>
      <c r="B43" s="16" t="s">
        <v>66</v>
      </c>
      <c r="C43" s="90" t="s">
        <v>117</v>
      </c>
      <c r="D43" s="90" t="s">
        <v>118</v>
      </c>
      <c r="E43" s="14" t="s">
        <v>119</v>
      </c>
      <c r="F43" s="81"/>
      <c r="G43" s="55"/>
      <c r="H43" s="74"/>
      <c r="I43" s="74"/>
      <c r="J43" s="74"/>
      <c r="K43" s="74"/>
      <c r="L43" s="74"/>
      <c r="M43" s="74"/>
      <c r="N43" s="74"/>
      <c r="O43" s="74"/>
      <c r="P43" s="74">
        <v>19181.91</v>
      </c>
      <c r="Q43" s="74"/>
      <c r="R43" s="15">
        <f t="shared" si="2"/>
        <v>19181.91</v>
      </c>
    </row>
    <row r="44" spans="1:18" s="75" customFormat="1" ht="16.5" hidden="1" x14ac:dyDescent="0.3">
      <c r="A44" s="82" t="s">
        <v>120</v>
      </c>
      <c r="B44" s="16" t="s">
        <v>66</v>
      </c>
      <c r="C44" s="91" t="s">
        <v>121</v>
      </c>
      <c r="D44" s="91" t="s">
        <v>122</v>
      </c>
      <c r="E44" s="14" t="s">
        <v>123</v>
      </c>
      <c r="F44" s="81"/>
      <c r="G44" s="55"/>
      <c r="H44" s="74"/>
      <c r="I44" s="74"/>
      <c r="J44" s="74"/>
      <c r="K44" s="74"/>
      <c r="L44" s="74"/>
      <c r="M44" s="74"/>
      <c r="N44" s="74"/>
      <c r="O44" s="74"/>
      <c r="P44" s="74">
        <v>6707.83</v>
      </c>
      <c r="Q44" s="74"/>
      <c r="R44" s="15">
        <f t="shared" si="2"/>
        <v>6707.83</v>
      </c>
    </row>
    <row r="45" spans="1:18" s="75" customFormat="1" ht="16.5" hidden="1" x14ac:dyDescent="0.3">
      <c r="A45" s="71"/>
      <c r="B45" s="79"/>
      <c r="C45" s="80"/>
      <c r="D45" s="81"/>
      <c r="E45" s="81"/>
      <c r="F45" s="81"/>
      <c r="G45" s="55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15"/>
    </row>
    <row r="46" spans="1:18" s="9" customFormat="1" ht="16.5" hidden="1" x14ac:dyDescent="0.3">
      <c r="A46" s="17"/>
      <c r="B46" s="39"/>
      <c r="C46" s="43"/>
      <c r="D46" s="43"/>
      <c r="E46" s="43"/>
      <c r="F46" s="39"/>
      <c r="G46" s="16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15">
        <f t="shared" si="0"/>
        <v>0</v>
      </c>
    </row>
    <row r="47" spans="1:18" s="9" customFormat="1" ht="16.5" hidden="1" x14ac:dyDescent="0.3">
      <c r="A47" s="24" t="s">
        <v>8</v>
      </c>
      <c r="B47" s="16"/>
      <c r="C47" s="14"/>
      <c r="D47" s="43"/>
      <c r="E47" s="43"/>
      <c r="F47" s="39"/>
      <c r="G47" s="39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15">
        <f t="shared" si="0"/>
        <v>0</v>
      </c>
    </row>
    <row r="48" spans="1:18" s="9" customFormat="1" ht="16.5" hidden="1" x14ac:dyDescent="0.3">
      <c r="A48" s="14" t="s">
        <v>30</v>
      </c>
      <c r="B48" s="16"/>
      <c r="C48" s="14"/>
      <c r="D48" s="43"/>
      <c r="E48" s="43"/>
      <c r="F48" s="39"/>
      <c r="G48" s="39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15">
        <f t="shared" si="0"/>
        <v>0</v>
      </c>
    </row>
    <row r="49" spans="1:18" s="9" customFormat="1" ht="16.5" hidden="1" x14ac:dyDescent="0.3">
      <c r="A49" s="34"/>
      <c r="B49" s="16"/>
      <c r="C49" s="14"/>
      <c r="D49" s="51"/>
      <c r="E49" s="51"/>
      <c r="F49" s="14"/>
      <c r="G49" s="69" t="s">
        <v>34</v>
      </c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15">
        <f t="shared" si="0"/>
        <v>0</v>
      </c>
    </row>
    <row r="50" spans="1:18" s="9" customFormat="1" ht="16.5" hidden="1" x14ac:dyDescent="0.3">
      <c r="A50" s="34" t="s">
        <v>36</v>
      </c>
      <c r="B50" s="16" t="s">
        <v>39</v>
      </c>
      <c r="C50" s="14" t="s">
        <v>37</v>
      </c>
      <c r="D50" s="51" t="s">
        <v>18</v>
      </c>
      <c r="E50" s="51" t="s">
        <v>38</v>
      </c>
      <c r="F50" s="14">
        <v>17.245000000000001</v>
      </c>
      <c r="G50" s="69" t="s">
        <v>34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15">
        <f t="shared" si="0"/>
        <v>0</v>
      </c>
    </row>
    <row r="51" spans="1:18" s="9" customFormat="1" ht="16.5" hidden="1" x14ac:dyDescent="0.3">
      <c r="A51" s="34"/>
      <c r="B51" s="16"/>
      <c r="C51" s="14"/>
      <c r="D51" s="14"/>
      <c r="E51" s="14"/>
      <c r="F51" s="14"/>
      <c r="G51" s="14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15">
        <f t="shared" si="0"/>
        <v>0</v>
      </c>
    </row>
    <row r="52" spans="1:18" s="9" customFormat="1" ht="16.5" hidden="1" x14ac:dyDescent="0.3">
      <c r="A52" s="45"/>
      <c r="B52" s="46"/>
      <c r="C52" s="14"/>
      <c r="D52" s="14"/>
      <c r="E52" s="14"/>
      <c r="F52" s="14"/>
      <c r="G52" s="14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15">
        <f t="shared" si="0"/>
        <v>0</v>
      </c>
    </row>
    <row r="53" spans="1:18" s="9" customFormat="1" ht="16.5" hidden="1" x14ac:dyDescent="0.3">
      <c r="A53" s="45"/>
      <c r="B53" s="16"/>
      <c r="C53" s="14"/>
      <c r="D53" s="14"/>
      <c r="E53" s="14"/>
      <c r="F53" s="14"/>
      <c r="G53" s="14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15">
        <f t="shared" si="0"/>
        <v>0</v>
      </c>
    </row>
    <row r="54" spans="1:18" s="9" customFormat="1" ht="16.5" hidden="1" x14ac:dyDescent="0.3">
      <c r="A54" s="45"/>
      <c r="B54" s="16"/>
      <c r="C54" s="14"/>
      <c r="D54" s="14"/>
      <c r="E54" s="14"/>
      <c r="F54" s="14"/>
      <c r="G54" s="14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15">
        <f t="shared" si="0"/>
        <v>0</v>
      </c>
    </row>
    <row r="55" spans="1:18" s="9" customFormat="1" ht="16.5" x14ac:dyDescent="0.3">
      <c r="A55" s="17"/>
      <c r="B55" s="39"/>
      <c r="C55" s="40"/>
      <c r="D55" s="40"/>
      <c r="E55" s="41"/>
      <c r="F55" s="39"/>
      <c r="G55" s="39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15">
        <f t="shared" si="0"/>
        <v>0</v>
      </c>
    </row>
    <row r="56" spans="1:18" s="9" customFormat="1" ht="16.5" x14ac:dyDescent="0.3">
      <c r="A56" s="24" t="s">
        <v>8</v>
      </c>
      <c r="B56" s="39"/>
      <c r="C56" s="40"/>
      <c r="D56" s="40"/>
      <c r="E56" s="41"/>
      <c r="F56" s="39"/>
      <c r="G56" s="39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15">
        <f t="shared" si="0"/>
        <v>0</v>
      </c>
    </row>
    <row r="57" spans="1:18" s="9" customFormat="1" ht="16.5" x14ac:dyDescent="0.3">
      <c r="A57" s="14" t="s">
        <v>126</v>
      </c>
      <c r="B57" s="39"/>
      <c r="C57" s="40"/>
      <c r="D57" s="40"/>
      <c r="E57" s="41"/>
      <c r="F57" s="39"/>
      <c r="G57" s="39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15">
        <f t="shared" si="0"/>
        <v>0</v>
      </c>
    </row>
    <row r="58" spans="1:18" s="9" customFormat="1" ht="16.5" x14ac:dyDescent="0.3">
      <c r="A58" s="92" t="s">
        <v>128</v>
      </c>
      <c r="B58" s="16" t="s">
        <v>66</v>
      </c>
      <c r="C58" s="93" t="s">
        <v>129</v>
      </c>
      <c r="D58" s="36" t="s">
        <v>17</v>
      </c>
      <c r="E58" s="37" t="s">
        <v>130</v>
      </c>
      <c r="F58" s="33">
        <v>17.800999999999998</v>
      </c>
      <c r="G58" s="94" t="s">
        <v>35</v>
      </c>
      <c r="H58" s="48"/>
      <c r="I58" s="48"/>
      <c r="J58" s="48"/>
      <c r="K58" s="48"/>
      <c r="L58" s="48"/>
      <c r="M58" s="48"/>
      <c r="N58" s="48"/>
      <c r="O58" s="48"/>
      <c r="P58" s="48"/>
      <c r="Q58" s="48">
        <v>13243</v>
      </c>
      <c r="R58" s="15">
        <f>Q58</f>
        <v>13243</v>
      </c>
    </row>
    <row r="59" spans="1:18" s="9" customFormat="1" ht="16.5" x14ac:dyDescent="0.3">
      <c r="A59" s="42"/>
      <c r="B59" s="16"/>
      <c r="C59" s="36"/>
      <c r="D59" s="36"/>
      <c r="E59" s="37"/>
      <c r="F59" s="33"/>
      <c r="G59" s="69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15">
        <f t="shared" si="0"/>
        <v>0</v>
      </c>
    </row>
    <row r="60" spans="1:18" s="9" customFormat="1" ht="16.5" x14ac:dyDescent="0.3">
      <c r="A60" s="17"/>
      <c r="B60" s="16"/>
      <c r="C60" s="36"/>
      <c r="D60" s="36"/>
      <c r="E60" s="37"/>
      <c r="F60" s="16"/>
      <c r="G60" s="16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15">
        <f t="shared" si="0"/>
        <v>0</v>
      </c>
    </row>
    <row r="61" spans="1:18" s="9" customFormat="1" ht="16.5" hidden="1" x14ac:dyDescent="0.3">
      <c r="A61" s="38" t="s">
        <v>8</v>
      </c>
      <c r="B61" s="16"/>
      <c r="C61" s="36"/>
      <c r="D61" s="36"/>
      <c r="E61" s="37"/>
      <c r="F61" s="16"/>
      <c r="G61" s="16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15">
        <f t="shared" si="0"/>
        <v>0</v>
      </c>
    </row>
    <row r="62" spans="1:18" s="9" customFormat="1" ht="16.5" hidden="1" x14ac:dyDescent="0.3">
      <c r="A62" s="14" t="s">
        <v>52</v>
      </c>
      <c r="B62" s="10"/>
      <c r="C62" s="11"/>
      <c r="D62" s="11"/>
      <c r="E62" s="12"/>
      <c r="F62" s="13"/>
      <c r="G62" s="13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15">
        <f t="shared" si="0"/>
        <v>0</v>
      </c>
    </row>
    <row r="63" spans="1:18" s="9" customFormat="1" ht="16.5" hidden="1" x14ac:dyDescent="0.3">
      <c r="A63" s="62" t="s">
        <v>56</v>
      </c>
      <c r="B63" s="59" t="s">
        <v>57</v>
      </c>
      <c r="C63" s="14" t="s">
        <v>58</v>
      </c>
      <c r="D63" s="14" t="s">
        <v>59</v>
      </c>
      <c r="E63" s="14" t="s">
        <v>60</v>
      </c>
      <c r="F63" s="14">
        <v>17.225000000000001</v>
      </c>
      <c r="G63" s="76" t="s">
        <v>61</v>
      </c>
      <c r="H63" s="48"/>
      <c r="I63" s="48">
        <f>295002-1</f>
        <v>295001</v>
      </c>
      <c r="J63" s="48"/>
      <c r="K63" s="48"/>
      <c r="L63" s="48"/>
      <c r="M63" s="48"/>
      <c r="N63" s="48"/>
      <c r="O63" s="48"/>
      <c r="P63" s="48"/>
      <c r="Q63" s="48"/>
      <c r="R63" s="15">
        <f t="shared" si="0"/>
        <v>0</v>
      </c>
    </row>
    <row r="64" spans="1:18" s="9" customFormat="1" ht="16.5" hidden="1" x14ac:dyDescent="0.3">
      <c r="A64" s="62" t="s">
        <v>56</v>
      </c>
      <c r="B64" s="57" t="s">
        <v>62</v>
      </c>
      <c r="C64" s="14" t="s">
        <v>58</v>
      </c>
      <c r="D64" s="14" t="s">
        <v>59</v>
      </c>
      <c r="E64" s="14" t="s">
        <v>60</v>
      </c>
      <c r="F64" s="14">
        <v>17.225000000000001</v>
      </c>
      <c r="G64" s="76" t="s">
        <v>61</v>
      </c>
      <c r="H64" s="48"/>
      <c r="I64" s="48">
        <v>1</v>
      </c>
      <c r="J64" s="48"/>
      <c r="K64" s="48"/>
      <c r="L64" s="48"/>
      <c r="M64" s="48"/>
      <c r="N64" s="48"/>
      <c r="O64" s="48"/>
      <c r="P64" s="48"/>
      <c r="Q64" s="48"/>
      <c r="R64" s="15">
        <f t="shared" si="0"/>
        <v>0</v>
      </c>
    </row>
    <row r="65" spans="1:19" s="9" customFormat="1" ht="16.5" hidden="1" x14ac:dyDescent="0.3">
      <c r="A65" s="45"/>
      <c r="B65" s="16"/>
      <c r="C65" s="14"/>
      <c r="D65" s="14"/>
      <c r="E65" s="14"/>
      <c r="F65" s="14"/>
      <c r="G65" s="43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15">
        <f t="shared" si="0"/>
        <v>0</v>
      </c>
    </row>
    <row r="66" spans="1:19" s="9" customFormat="1" ht="16.5" hidden="1" x14ac:dyDescent="0.3">
      <c r="A66" s="17"/>
      <c r="B66" s="16"/>
      <c r="C66" s="14"/>
      <c r="D66" s="14"/>
      <c r="E66" s="14"/>
      <c r="F66" s="14"/>
      <c r="G66" s="43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15">
        <f t="shared" si="0"/>
        <v>0</v>
      </c>
    </row>
    <row r="67" spans="1:19" s="9" customFormat="1" ht="16.5" x14ac:dyDescent="0.3">
      <c r="A67" s="17"/>
      <c r="B67" s="16"/>
      <c r="C67" s="36"/>
      <c r="D67" s="40"/>
      <c r="E67" s="41"/>
      <c r="F67" s="43"/>
      <c r="G67" s="43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15">
        <f t="shared" si="0"/>
        <v>0</v>
      </c>
    </row>
    <row r="68" spans="1:19" s="9" customFormat="1" ht="16.5" x14ac:dyDescent="0.3">
      <c r="A68" s="17" t="s">
        <v>0</v>
      </c>
      <c r="B68" s="17"/>
      <c r="C68" s="53"/>
      <c r="D68" s="53"/>
      <c r="E68" s="53"/>
      <c r="F68" s="53"/>
      <c r="G68" s="53"/>
      <c r="H68" s="48">
        <f>SUM(H8:H67)</f>
        <v>6441.0000000000018</v>
      </c>
      <c r="I68" s="48">
        <f>SUM(I62:I65)</f>
        <v>295002</v>
      </c>
      <c r="J68" s="48">
        <f>SUM(J8:J11)</f>
        <v>1469674</v>
      </c>
      <c r="K68" s="48">
        <f>SUM(K25:K31)</f>
        <v>525340.22</v>
      </c>
      <c r="L68" s="48">
        <f>SUM(L27:L31)</f>
        <v>95000</v>
      </c>
      <c r="M68" s="48">
        <f>SUM(M7:M17)</f>
        <v>909385</v>
      </c>
      <c r="N68" s="48">
        <f>SUM(N33:N46)</f>
        <v>54331.037107955999</v>
      </c>
      <c r="O68" s="48">
        <f>SUM(O7:O20)</f>
        <v>722123</v>
      </c>
      <c r="P68" s="48">
        <f>SUM(P35:P46)</f>
        <v>43326.180000000008</v>
      </c>
      <c r="Q68" s="48">
        <f>SUM(Q56:Q67)</f>
        <v>13243</v>
      </c>
      <c r="R68" s="32"/>
      <c r="S68" s="67"/>
    </row>
    <row r="69" spans="1:19" s="9" customFormat="1" ht="16.5" x14ac:dyDescent="0.3">
      <c r="A69" s="19"/>
      <c r="B69" s="19"/>
      <c r="C69" s="20"/>
      <c r="D69" s="20"/>
      <c r="E69" s="20"/>
      <c r="F69" s="20"/>
      <c r="G69" s="2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2"/>
    </row>
    <row r="70" spans="1:19" s="9" customFormat="1" ht="16.5" x14ac:dyDescent="0.3">
      <c r="A70" s="18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9" s="9" customFormat="1" ht="16.5" x14ac:dyDescent="0.3">
      <c r="A71" s="18" t="s">
        <v>9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9" s="9" customFormat="1" ht="16.5" hidden="1" x14ac:dyDescent="0.3">
      <c r="A72" s="18" t="s">
        <v>48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9" s="9" customFormat="1" ht="16.5" hidden="1" x14ac:dyDescent="0.3">
      <c r="A73" s="19" t="s">
        <v>45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9" ht="15" hidden="1" x14ac:dyDescent="0.25">
      <c r="A74" s="18" t="s">
        <v>54</v>
      </c>
    </row>
    <row r="75" spans="1:19" ht="15" hidden="1" x14ac:dyDescent="0.25">
      <c r="A75" s="19" t="s">
        <v>55</v>
      </c>
    </row>
    <row r="76" spans="1:19" ht="15" hidden="1" x14ac:dyDescent="0.25">
      <c r="A76" s="18" t="s">
        <v>73</v>
      </c>
    </row>
    <row r="77" spans="1:19" ht="15" hidden="1" x14ac:dyDescent="0.25">
      <c r="A77" s="19" t="s">
        <v>74</v>
      </c>
    </row>
    <row r="78" spans="1:19" ht="15" hidden="1" x14ac:dyDescent="0.25">
      <c r="A78" s="18" t="s">
        <v>76</v>
      </c>
    </row>
    <row r="79" spans="1:19" ht="15" hidden="1" x14ac:dyDescent="0.25">
      <c r="A79" s="19" t="s">
        <v>77</v>
      </c>
    </row>
    <row r="80" spans="1:19" ht="15" hidden="1" x14ac:dyDescent="0.25">
      <c r="A80" s="18" t="s">
        <v>83</v>
      </c>
    </row>
    <row r="81" spans="1:17" ht="15" hidden="1" x14ac:dyDescent="0.25">
      <c r="A81" s="19" t="s">
        <v>82</v>
      </c>
    </row>
    <row r="82" spans="1:17" ht="15" hidden="1" x14ac:dyDescent="0.25">
      <c r="A82" s="18" t="s">
        <v>86</v>
      </c>
    </row>
    <row r="83" spans="1:17" ht="15" hidden="1" x14ac:dyDescent="0.25">
      <c r="A83" s="19" t="s">
        <v>85</v>
      </c>
    </row>
    <row r="84" spans="1:17" ht="15" hidden="1" x14ac:dyDescent="0.25">
      <c r="A84" s="18" t="s">
        <v>96</v>
      </c>
    </row>
    <row r="85" spans="1:17" ht="15" hidden="1" x14ac:dyDescent="0.25">
      <c r="A85" s="19" t="s">
        <v>95</v>
      </c>
    </row>
    <row r="86" spans="1:17" hidden="1" x14ac:dyDescent="0.25"/>
    <row r="87" spans="1:17" s="84" customFormat="1" hidden="1" x14ac:dyDescent="0.25">
      <c r="A87" s="83" t="s">
        <v>94</v>
      </c>
      <c r="C87" s="85"/>
      <c r="D87" s="85"/>
      <c r="E87" s="85"/>
      <c r="F87" s="85"/>
      <c r="G87" s="85"/>
      <c r="H87" s="86"/>
      <c r="I87" s="86"/>
      <c r="J87" s="86"/>
      <c r="K87" s="86"/>
      <c r="L87" s="86"/>
      <c r="M87" s="86"/>
      <c r="N87" s="86"/>
      <c r="O87" s="86"/>
      <c r="P87" s="86"/>
      <c r="Q87" s="86"/>
    </row>
    <row r="89" spans="1:17" ht="15" hidden="1" x14ac:dyDescent="0.25">
      <c r="A89" s="18" t="s">
        <v>100</v>
      </c>
    </row>
    <row r="90" spans="1:17" ht="15" hidden="1" x14ac:dyDescent="0.25">
      <c r="A90" s="19" t="s">
        <v>99</v>
      </c>
    </row>
    <row r="91" spans="1:17" ht="15" hidden="1" x14ac:dyDescent="0.25">
      <c r="A91" s="18" t="s">
        <v>107</v>
      </c>
    </row>
    <row r="92" spans="1:17" ht="15" hidden="1" x14ac:dyDescent="0.25">
      <c r="A92" s="19" t="s">
        <v>106</v>
      </c>
    </row>
    <row r="93" spans="1:17" ht="15" x14ac:dyDescent="0.25">
      <c r="A93" s="18" t="s">
        <v>125</v>
      </c>
    </row>
    <row r="94" spans="1:17" ht="15" x14ac:dyDescent="0.25">
      <c r="A94" s="19" t="s">
        <v>124</v>
      </c>
    </row>
    <row r="103" spans="1:1" ht="16.5" x14ac:dyDescent="0.3">
      <c r="A103" s="9" t="s">
        <v>40</v>
      </c>
    </row>
    <row r="104" spans="1:1" ht="16.5" x14ac:dyDescent="0.3">
      <c r="A104" s="9" t="s">
        <v>43</v>
      </c>
    </row>
    <row r="105" spans="1:1" ht="16.5" x14ac:dyDescent="0.3">
      <c r="A105" s="9" t="s">
        <v>41</v>
      </c>
    </row>
    <row r="106" spans="1:1" ht="16.5" x14ac:dyDescent="0.3">
      <c r="A106" s="70" t="s">
        <v>42</v>
      </c>
    </row>
  </sheetData>
  <mergeCells count="1">
    <mergeCell ref="B1:H1"/>
  </mergeCells>
  <phoneticPr fontId="0" type="noConversion"/>
  <hyperlinks>
    <hyperlink ref="A87" r:id="rId1" display="mailto:Lisa.J.Caissie@mass.gov" xr:uid="{4CB0A4E8-E4D0-4DDD-A1B2-2401D7EB6B9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2024-12-24T19:29:52Z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