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DEDBFCB6-F7B5-417D-9EE0-85428985BC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WELL" sheetId="2" r:id="rId1"/>
  </sheets>
  <definedNames>
    <definedName name="_xlnm.Print_Area" localSheetId="0">LOWELL!$A$1:$H$89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87" i="2" l="1"/>
  <c r="X32" i="2"/>
  <c r="V87" i="2"/>
  <c r="X31" i="2"/>
  <c r="X70" i="2"/>
  <c r="U87" i="2"/>
  <c r="X30" i="2"/>
  <c r="T87" i="2"/>
  <c r="S17" i="2"/>
  <c r="X17" i="2" s="1"/>
  <c r="S15" i="2"/>
  <c r="X15" i="2" s="1"/>
  <c r="X16" i="2"/>
  <c r="X18" i="2"/>
  <c r="X19" i="2"/>
  <c r="X20" i="2"/>
  <c r="X21" i="2"/>
  <c r="X22" i="2"/>
  <c r="X23" i="2"/>
  <c r="X24" i="2"/>
  <c r="X25" i="2"/>
  <c r="X26" i="2"/>
  <c r="X27" i="2"/>
  <c r="X28" i="2"/>
  <c r="X29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R24" i="2"/>
  <c r="R22" i="2"/>
  <c r="Q87" i="2"/>
  <c r="P87" i="2"/>
  <c r="O66" i="2"/>
  <c r="O68" i="2"/>
  <c r="N20" i="2"/>
  <c r="N87" i="2" s="1"/>
  <c r="M63" i="2"/>
  <c r="M87" i="2" s="1"/>
  <c r="X8" i="2"/>
  <c r="L87" i="2"/>
  <c r="X9" i="2"/>
  <c r="K87" i="2"/>
  <c r="J58" i="2"/>
  <c r="J56" i="2"/>
  <c r="I46" i="2"/>
  <c r="H87" i="2"/>
  <c r="O87" i="2" l="1"/>
  <c r="R87" i="2"/>
  <c r="S87" i="2"/>
  <c r="J87" i="2"/>
  <c r="I87" i="2"/>
  <c r="X10" i="2"/>
  <c r="X11" i="2"/>
</calcChain>
</file>

<file path=xl/sharedStrings.xml><?xml version="1.0" encoding="utf-8"?>
<sst xmlns="http://schemas.openxmlformats.org/spreadsheetml/2006/main" count="274" uniqueCount="164">
  <si>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</si>
  <si>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</si>
  <si>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</si>
  <si>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</si>
  <si>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</si>
  <si>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</si>
  <si>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</si>
  <si>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</si>
  <si>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</si>
  <si>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</si>
  <si>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</si>
  <si>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</si>
  <si>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</si>
  <si>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</si>
  <si>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</si>
  <si>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</si>
  <si>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</si>
  <si>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</si>
  <si>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</si>
  <si>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</si>
  <si>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</si>
  <si>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</si>
  <si>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</si>
  <si>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</si>
  <si>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</si>
  <si>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</si>
  <si>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</si>
  <si>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</si>
  <si>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</si>
  <si>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</si>
  <si>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</si>
  <si>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</si>
  <si>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</si>
  <si>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</si>
  <si>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</si>
  <si>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</si>
  <si>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</si>
  <si>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</si>
  <si>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</si>
  <si>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</si>
  <si>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</si>
  <si>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</si>
  <si>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</si>
  <si>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</si>
  <si>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UI-35950-21-60-A-25</t>
  </si>
  <si>
    <t>TO ADD WPP SNAP EXPANSION FUNDS</t>
  </si>
  <si>
    <t>CT EOL 25CCLOWWP</t>
  </si>
  <si>
    <t>INITIAL AWARD FY25</t>
  </si>
  <si>
    <t>INITIAL AWARD FY25 JUNE 5, 2024</t>
  </si>
  <si>
    <t>JULY 1, 2024-SEPT. 30, 2024</t>
  </si>
  <si>
    <t>F20243067</t>
  </si>
  <si>
    <t>234MA441Q7503 </t>
  </si>
  <si>
    <t>BUDGET #1 FY25 JULY 23, 2024</t>
  </si>
  <si>
    <t>TO ADD RESEA FUNDS</t>
  </si>
  <si>
    <t>CT EOL 25CCLOWNEGREA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</si>
  <si>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</si>
  <si>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</si>
  <si>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</si>
  <si>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</si>
  <si>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</si>
  <si>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</si>
  <si>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#1 FY25</t>
  </si>
  <si>
    <t>BUDGET #2 FY25</t>
  </si>
  <si>
    <t>CT EOL 25CCLOWWIA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</si>
  <si>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</si>
  <si>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</si>
  <si>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</si>
  <si>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</si>
  <si>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</si>
  <si>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</si>
  <si>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#2 FY25 AUGUST 2, 2024</t>
  </si>
  <si>
    <t>TO ADD WIOA FUNDS</t>
  </si>
  <si>
    <t>BUDGET #3 FY25</t>
  </si>
  <si>
    <t>BUDGET #3 FY25 SEPT 18, 2024</t>
  </si>
  <si>
    <t>TO ADD SOS FUNDS</t>
  </si>
  <si>
    <t>CT EOL 25CCLOWSOSWTF</t>
  </si>
  <si>
    <t>STATE ONE STOP</t>
  </si>
  <si>
    <t>STOSCC2025</t>
  </si>
  <si>
    <t>BUDGET #4 FY25</t>
  </si>
  <si>
    <t>WORKFORCE TRAINING FUND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</si>
  <si>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</si>
  <si>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</si>
  <si>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</si>
  <si>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</si>
  <si>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</si>
  <si>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</si>
  <si>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</si>
  <si>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</si>
  <si>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</si>
  <si>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</si>
  <si>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</si>
  <si>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</si>
  <si>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</si>
  <si>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</si>
  <si>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#6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</si>
  <si>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</si>
  <si>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</si>
  <si>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</si>
  <si>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</si>
  <si>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</si>
  <si>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</si>
  <si>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</si>
  <si>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</si>
  <si>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TO ADD PARTNER FUNDS</t>
  </si>
  <si>
    <t>BUDGET #8 FY25 DECEMBER 20, 2024</t>
  </si>
  <si>
    <t>BUDGET #8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</si>
  <si>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</si>
  <si>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</si>
  <si>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</si>
  <si>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</si>
  <si>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</si>
  <si>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</si>
  <si>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</si>
  <si>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</si>
  <si>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</si>
  <si>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</si>
  <si>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</si>
  <si>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</si>
  <si>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</si>
  <si>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</si>
  <si>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</si>
  <si>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</si>
  <si>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</si>
  <si>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TO ADD JVSG FUNDS</t>
  </si>
  <si>
    <t>BUDGET #9 FY25 DECEMBER 23, 2024</t>
  </si>
  <si>
    <t>CT EOL 25CCLOWVETSUI</t>
  </si>
  <si>
    <t xml:space="preserve">JVSG FY25 Infrastructure </t>
  </si>
  <si>
    <t>FVETS2024</t>
  </si>
  <si>
    <t>7002-6628</t>
  </si>
  <si>
    <t>K109</t>
  </si>
  <si>
    <t>BUDGET #10 FY25</t>
  </si>
  <si>
    <t>PART 2A:  MCC CAPACITY-EA SHELTER SUPPLEMENTAL FUNDING</t>
  </si>
  <si>
    <t>PART 2B:  MCC CAPACITY-EA SHELTER SUPPLEMENTAL FUNDING</t>
  </si>
  <si>
    <t>BUDGET #10 FY25 JANUARY 8, 2025</t>
  </si>
  <si>
    <t>WP 90%</t>
  </si>
  <si>
    <t>FES2025</t>
  </si>
  <si>
    <t>JULY 1, 2025-JUNE 30, 2026</t>
  </si>
  <si>
    <t>WP 10%</t>
  </si>
  <si>
    <t>BUDGET #11 FY25</t>
  </si>
  <si>
    <t>TO ADD WP FUNDS</t>
  </si>
  <si>
    <t>BUDGET #11 FY25 JANUARY 14, 2025</t>
  </si>
  <si>
    <t>BUDGET #12 FY25</t>
  </si>
  <si>
    <t>DTA WPP</t>
  </si>
  <si>
    <t>SPSS2025</t>
  </si>
  <si>
    <t>4400-1979</t>
  </si>
  <si>
    <t>K227</t>
  </si>
  <si>
    <t>TO ADD DTA WPP</t>
  </si>
  <si>
    <t>BUDGET #12 FY25 JANUARY 17, 2025</t>
  </si>
  <si>
    <t>BUDGET #13 FY25</t>
  </si>
  <si>
    <t>RAPID RESPONSE STATE STAFF</t>
  </si>
  <si>
    <t>TO ADD RAPID RESPONSE STATE STAFF</t>
  </si>
  <si>
    <t>BUDGET #13 FY25 FEB. 4, 2025</t>
  </si>
  <si>
    <t>BUDGET #14 FY25</t>
  </si>
  <si>
    <t>BUDGET #14 FY25 MARCH 6, 2025</t>
  </si>
  <si>
    <t>MA SCSEP</t>
  </si>
  <si>
    <t>FAD24A60AD</t>
  </si>
  <si>
    <t>9110-1178</t>
  </si>
  <si>
    <t>K116</t>
  </si>
  <si>
    <t>BUDGET #15 FY25</t>
  </si>
  <si>
    <t>OPERATION ABLE</t>
  </si>
  <si>
    <t>7003-0006</t>
  </si>
  <si>
    <t>K246</t>
  </si>
  <si>
    <t>BUDGET #15  FY25 APRIL 2, 2025</t>
  </si>
  <si>
    <t>DCSSCSEP25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</si>
</sst>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0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21" fillId="2" borderId="0" xfId="3" applyFont="1" applyFill="1" applyAlignment="1">
      <alignment vertical="center"/>
    </xf>
    <xf numFmtId="0" fontId="22" fillId="2" borderId="0" xfId="0" applyFont="1" applyFill="1"/>
    <xf numFmtId="0" fontId="22" fillId="2" borderId="0" xfId="0" applyFont="1" applyFill="1" applyAlignment="1">
      <alignment horizontal="center"/>
    </xf>
    <xf numFmtId="44" fontId="22" fillId="2" borderId="0" xfId="1" applyFont="1" applyFill="1" applyAlignment="1">
      <alignment horizontal="center"/>
    </xf>
    <xf numFmtId="0" fontId="23" fillId="0" borderId="1" xfId="0" applyFont="1" applyBorder="1" applyAlignment="1">
      <alignment vertical="center"/>
    </xf>
    <xf numFmtId="0" fontId="19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4"/>
  <sheetViews>
    <sheetView tabSelected="1" topLeftCell="A5" zoomScale="120" zoomScaleNormal="120" workbookViewId="0">
      <selection activeCell="A34" sqref="A34"/>
    </sheetView>
  </sheetViews>
  <sheetFormatPr defaultColWidth="9.140625" defaultRowHeight="13.5" x14ac:dyDescent="0.25"/>
  <cols>
    <col min="1" max="1" width="58.140625" style="40" customWidth="1"/>
    <col min="2" max="2" width="38.42578125" style="40" customWidth="1"/>
    <col min="3" max="3" width="19.28515625" style="1" customWidth="1"/>
    <col min="4" max="4" width="16.28515625" style="1" customWidth="1"/>
    <col min="5" max="5" width="11.42578125" style="1" customWidth="1"/>
    <col min="6" max="6" width="9.140625" style="1" customWidth="1"/>
    <col min="7" max="7" width="22.5703125" style="1" customWidth="1"/>
    <col min="8" max="8" width="17.85546875" style="1" hidden="1" customWidth="1"/>
    <col min="9" max="22" width="18" style="1" hidden="1" customWidth="1"/>
    <col min="23" max="23" width="18" style="1" customWidth="1"/>
    <col min="24" max="24" width="12.140625" style="40" hidden="1" customWidth="1"/>
    <col min="25" max="25" width="12" style="40" bestFit="1" customWidth="1"/>
    <col min="26" max="16384" width="9.140625" style="40"/>
  </cols>
  <sheetData>
    <row r="1" spans="1:24" ht="20.25" x14ac:dyDescent="0.3">
      <c r="A1" s="40" t="s">
        <v>11</v>
      </c>
      <c r="B1" s="84" t="s">
        <v>10</v>
      </c>
      <c r="C1" s="85"/>
      <c r="D1" s="85"/>
      <c r="E1" s="85"/>
      <c r="F1" s="85"/>
      <c r="G1" s="85"/>
      <c r="H1" s="85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24" ht="20.25" x14ac:dyDescent="0.3">
      <c r="B2" s="41"/>
      <c r="C2" s="41"/>
      <c r="D2" s="41"/>
      <c r="E2" s="42"/>
      <c r="F2" s="42"/>
      <c r="G2" s="42"/>
    </row>
    <row r="3" spans="1:24" ht="20.25" x14ac:dyDescent="0.3">
      <c r="A3" s="43" t="s">
        <v>12</v>
      </c>
      <c r="B3" s="41" t="s">
        <v>7</v>
      </c>
      <c r="C3" s="44"/>
    </row>
    <row r="4" spans="1:24" ht="21" thickBot="1" x14ac:dyDescent="0.35">
      <c r="A4" s="43"/>
      <c r="B4" s="45"/>
      <c r="C4" s="44"/>
    </row>
    <row r="5" spans="1:24" s="13" customFormat="1" ht="32.1" customHeight="1" thickBot="1" x14ac:dyDescent="0.35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4" t="s">
        <v>29</v>
      </c>
      <c r="H5" s="3" t="s">
        <v>47</v>
      </c>
      <c r="I5" s="54" t="s">
        <v>61</v>
      </c>
      <c r="J5" s="54" t="s">
        <v>62</v>
      </c>
      <c r="K5" s="54" t="s">
        <v>72</v>
      </c>
      <c r="L5" s="54" t="s">
        <v>78</v>
      </c>
      <c r="M5" s="54" t="s">
        <v>83</v>
      </c>
      <c r="N5" s="54" t="s">
        <v>87</v>
      </c>
      <c r="O5" s="54" t="s">
        <v>99</v>
      </c>
      <c r="P5" s="54" t="s">
        <v>105</v>
      </c>
      <c r="Q5" s="54" t="s">
        <v>122</v>
      </c>
      <c r="R5" s="54" t="s">
        <v>130</v>
      </c>
      <c r="S5" s="54" t="s">
        <v>138</v>
      </c>
      <c r="T5" s="54" t="s">
        <v>141</v>
      </c>
      <c r="U5" s="54" t="s">
        <v>148</v>
      </c>
      <c r="V5" s="54" t="s">
        <v>152</v>
      </c>
      <c r="W5" s="54" t="s">
        <v>158</v>
      </c>
      <c r="X5" s="33" t="s">
        <v>6</v>
      </c>
    </row>
    <row r="6" spans="1:24" s="13" customFormat="1" ht="16.5" hidden="1" x14ac:dyDescent="0.3">
      <c r="A6" s="21" t="s">
        <v>8</v>
      </c>
      <c r="B6" s="4"/>
      <c r="C6" s="5"/>
      <c r="D6" s="5"/>
      <c r="E6" s="6"/>
      <c r="F6" s="7"/>
      <c r="G6" s="7"/>
      <c r="H6" s="7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24"/>
    </row>
    <row r="7" spans="1:24" s="13" customFormat="1" ht="16.5" hidden="1" x14ac:dyDescent="0.3">
      <c r="A7" s="8" t="s">
        <v>75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</row>
    <row r="8" spans="1:24" s="13" customFormat="1" ht="16.5" hidden="1" x14ac:dyDescent="0.3">
      <c r="A8" s="22" t="s">
        <v>79</v>
      </c>
      <c r="B8" s="52" t="s">
        <v>56</v>
      </c>
      <c r="C8" s="48" t="s">
        <v>80</v>
      </c>
      <c r="D8" s="58" t="s">
        <v>21</v>
      </c>
      <c r="E8" s="59" t="s">
        <v>22</v>
      </c>
      <c r="F8" s="8" t="s">
        <v>15</v>
      </c>
      <c r="G8" s="8"/>
      <c r="H8" s="11"/>
      <c r="I8" s="11"/>
      <c r="J8" s="11"/>
      <c r="K8" s="11"/>
      <c r="L8" s="66">
        <v>95000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0">
        <f>L8</f>
        <v>95000</v>
      </c>
    </row>
    <row r="9" spans="1:24" s="13" customFormat="1" ht="16.5" hidden="1" x14ac:dyDescent="0.3">
      <c r="A9" s="27" t="s">
        <v>76</v>
      </c>
      <c r="B9" s="52" t="s">
        <v>56</v>
      </c>
      <c r="C9" s="46" t="s">
        <v>77</v>
      </c>
      <c r="D9" s="58" t="s">
        <v>27</v>
      </c>
      <c r="E9" s="58" t="s">
        <v>28</v>
      </c>
      <c r="F9" s="10" t="s">
        <v>13</v>
      </c>
      <c r="G9" s="10"/>
      <c r="H9" s="11"/>
      <c r="I9" s="11"/>
      <c r="J9" s="11"/>
      <c r="K9" s="66">
        <v>439277.71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0">
        <f>K9</f>
        <v>439277.71</v>
      </c>
    </row>
    <row r="10" spans="1:24" s="13" customFormat="1" ht="16.5" hidden="1" x14ac:dyDescent="0.3">
      <c r="A10" s="27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60">
        <f>SUM(H10:H10)</f>
        <v>0</v>
      </c>
    </row>
    <row r="11" spans="1:24" s="13" customFormat="1" ht="16.5" hidden="1" x14ac:dyDescent="0.3">
      <c r="A11" s="27"/>
      <c r="B11" s="10"/>
      <c r="C11" s="23"/>
      <c r="D11" s="23"/>
      <c r="E11" s="23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60">
        <f>SUM(H11:H11)</f>
        <v>0</v>
      </c>
    </row>
    <row r="12" spans="1:24" s="13" customFormat="1" ht="16.5" hidden="1" x14ac:dyDescent="0.3">
      <c r="A12" s="27"/>
      <c r="B12" s="10"/>
      <c r="C12" s="23"/>
      <c r="D12" s="23"/>
      <c r="E12" s="23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60"/>
    </row>
    <row r="13" spans="1:24" s="13" customFormat="1" ht="16.5" x14ac:dyDescent="0.3">
      <c r="A13" s="21" t="s">
        <v>8</v>
      </c>
      <c r="B13" s="10"/>
      <c r="C13" s="23"/>
      <c r="D13" s="23"/>
      <c r="E13" s="23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60"/>
    </row>
    <row r="14" spans="1:24" s="13" customFormat="1" ht="14.1" customHeight="1" x14ac:dyDescent="0.3">
      <c r="A14" s="8" t="s">
        <v>46</v>
      </c>
      <c r="B14" s="10"/>
      <c r="C14" s="23"/>
      <c r="D14" s="23"/>
      <c r="E14" s="23"/>
      <c r="F14" s="10"/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60"/>
    </row>
    <row r="15" spans="1:24" s="13" customFormat="1" ht="16.5" hidden="1" x14ac:dyDescent="0.3">
      <c r="A15" s="31" t="s">
        <v>134</v>
      </c>
      <c r="B15" s="10" t="s">
        <v>56</v>
      </c>
      <c r="C15" s="8" t="s">
        <v>135</v>
      </c>
      <c r="D15" s="8" t="s">
        <v>24</v>
      </c>
      <c r="E15" s="8" t="s">
        <v>25</v>
      </c>
      <c r="F15" s="10">
        <v>17.207000000000001</v>
      </c>
      <c r="G15" s="61" t="s">
        <v>30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66">
        <f>122632.22-1</f>
        <v>122631.22</v>
      </c>
      <c r="T15" s="66"/>
      <c r="U15" s="66"/>
      <c r="V15" s="66"/>
      <c r="W15" s="66"/>
      <c r="X15" s="60">
        <f>S15</f>
        <v>122631.22</v>
      </c>
    </row>
    <row r="16" spans="1:24" s="13" customFormat="1" ht="16.5" hidden="1" x14ac:dyDescent="0.3">
      <c r="A16" s="31" t="s">
        <v>134</v>
      </c>
      <c r="B16" s="10" t="s">
        <v>136</v>
      </c>
      <c r="C16" s="8" t="s">
        <v>135</v>
      </c>
      <c r="D16" s="8" t="s">
        <v>24</v>
      </c>
      <c r="E16" s="8" t="s">
        <v>25</v>
      </c>
      <c r="F16" s="10">
        <v>17.207000000000001</v>
      </c>
      <c r="G16" s="61" t="s">
        <v>30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66">
        <v>1</v>
      </c>
      <c r="T16" s="66"/>
      <c r="U16" s="66"/>
      <c r="V16" s="66"/>
      <c r="W16" s="66"/>
      <c r="X16" s="60">
        <f t="shared" ref="X16:X82" si="0">S16</f>
        <v>1</v>
      </c>
    </row>
    <row r="17" spans="1:24" s="13" customFormat="1" ht="16.5" hidden="1" x14ac:dyDescent="0.3">
      <c r="A17" s="14" t="s">
        <v>137</v>
      </c>
      <c r="B17" s="10" t="s">
        <v>56</v>
      </c>
      <c r="C17" s="8" t="s">
        <v>135</v>
      </c>
      <c r="D17" s="8" t="s">
        <v>24</v>
      </c>
      <c r="E17" s="8" t="s">
        <v>26</v>
      </c>
      <c r="F17" s="10">
        <v>17.207000000000001</v>
      </c>
      <c r="G17" s="61" t="s">
        <v>30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66">
        <f>37743-1</f>
        <v>37742</v>
      </c>
      <c r="T17" s="66"/>
      <c r="U17" s="66"/>
      <c r="V17" s="66"/>
      <c r="W17" s="66"/>
      <c r="X17" s="60">
        <f t="shared" si="0"/>
        <v>37742</v>
      </c>
    </row>
    <row r="18" spans="1:24" s="13" customFormat="1" ht="16.5" hidden="1" x14ac:dyDescent="0.3">
      <c r="A18" s="14" t="s">
        <v>137</v>
      </c>
      <c r="B18" s="10" t="s">
        <v>136</v>
      </c>
      <c r="C18" s="8" t="s">
        <v>135</v>
      </c>
      <c r="D18" s="8" t="s">
        <v>24</v>
      </c>
      <c r="E18" s="8" t="s">
        <v>26</v>
      </c>
      <c r="F18" s="10">
        <v>17.207000000000001</v>
      </c>
      <c r="G18" s="61" t="s">
        <v>30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66">
        <v>1</v>
      </c>
      <c r="T18" s="66"/>
      <c r="U18" s="66"/>
      <c r="V18" s="66"/>
      <c r="W18" s="66"/>
      <c r="X18" s="60">
        <f t="shared" si="0"/>
        <v>1</v>
      </c>
    </row>
    <row r="19" spans="1:24" s="13" customFormat="1" ht="16.5" hidden="1" x14ac:dyDescent="0.3">
      <c r="A19" s="63" t="s">
        <v>43</v>
      </c>
      <c r="B19" s="10" t="s">
        <v>49</v>
      </c>
      <c r="C19" s="65" t="s">
        <v>50</v>
      </c>
      <c r="D19" s="8" t="s">
        <v>16</v>
      </c>
      <c r="E19" s="8" t="s">
        <v>17</v>
      </c>
      <c r="F19" s="8">
        <v>10.561</v>
      </c>
      <c r="G19" s="47" t="s">
        <v>51</v>
      </c>
      <c r="H19" s="64">
        <v>4856.3400000000011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0">
        <f t="shared" si="0"/>
        <v>0</v>
      </c>
    </row>
    <row r="20" spans="1:24" s="13" customFormat="1" ht="16.5" hidden="1" x14ac:dyDescent="0.3">
      <c r="A20" s="74" t="s">
        <v>96</v>
      </c>
      <c r="B20" s="10" t="s">
        <v>89</v>
      </c>
      <c r="C20" s="8" t="s">
        <v>90</v>
      </c>
      <c r="D20" s="8" t="s">
        <v>91</v>
      </c>
      <c r="E20" s="8" t="s">
        <v>92</v>
      </c>
      <c r="F20" s="8"/>
      <c r="G20" s="47"/>
      <c r="H20" s="64"/>
      <c r="I20" s="64"/>
      <c r="J20" s="64"/>
      <c r="K20" s="64"/>
      <c r="L20" s="64"/>
      <c r="M20" s="64"/>
      <c r="N20" s="64">
        <f>136505.81-1</f>
        <v>136504.81</v>
      </c>
      <c r="O20" s="64"/>
      <c r="P20" s="64"/>
      <c r="Q20" s="64"/>
      <c r="R20" s="64"/>
      <c r="S20" s="64"/>
      <c r="T20" s="64"/>
      <c r="U20" s="64"/>
      <c r="V20" s="64"/>
      <c r="W20" s="64"/>
      <c r="X20" s="60">
        <f t="shared" si="0"/>
        <v>0</v>
      </c>
    </row>
    <row r="21" spans="1:24" s="13" customFormat="1" ht="16.5" hidden="1" x14ac:dyDescent="0.3">
      <c r="A21" s="74" t="s">
        <v>96</v>
      </c>
      <c r="B21" s="10" t="s">
        <v>93</v>
      </c>
      <c r="C21" s="8" t="s">
        <v>90</v>
      </c>
      <c r="D21" s="8" t="s">
        <v>91</v>
      </c>
      <c r="E21" s="8" t="s">
        <v>92</v>
      </c>
      <c r="F21" s="8"/>
      <c r="G21" s="47"/>
      <c r="H21" s="64"/>
      <c r="I21" s="64"/>
      <c r="J21" s="64"/>
      <c r="K21" s="64"/>
      <c r="L21" s="64"/>
      <c r="M21" s="64"/>
      <c r="N21" s="64">
        <v>1</v>
      </c>
      <c r="O21" s="64"/>
      <c r="P21" s="64"/>
      <c r="Q21" s="64"/>
      <c r="R21" s="64"/>
      <c r="S21" s="64"/>
      <c r="T21" s="64"/>
      <c r="U21" s="64"/>
      <c r="V21" s="64"/>
      <c r="W21" s="64"/>
      <c r="X21" s="60">
        <f t="shared" si="0"/>
        <v>0</v>
      </c>
    </row>
    <row r="22" spans="1:24" s="13" customFormat="1" ht="16.5" hidden="1" x14ac:dyDescent="0.3">
      <c r="A22" s="74" t="s">
        <v>131</v>
      </c>
      <c r="B22" s="10" t="s">
        <v>89</v>
      </c>
      <c r="C22" s="8" t="s">
        <v>90</v>
      </c>
      <c r="D22" s="8" t="s">
        <v>91</v>
      </c>
      <c r="E22" s="8" t="s">
        <v>92</v>
      </c>
      <c r="F22" s="8"/>
      <c r="G22" s="47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>
        <f>316037-1</f>
        <v>316036</v>
      </c>
      <c r="S22" s="64"/>
      <c r="T22" s="64"/>
      <c r="U22" s="64"/>
      <c r="V22" s="64"/>
      <c r="W22" s="64"/>
      <c r="X22" s="60">
        <f t="shared" si="0"/>
        <v>0</v>
      </c>
    </row>
    <row r="23" spans="1:24" s="13" customFormat="1" ht="16.5" hidden="1" x14ac:dyDescent="0.3">
      <c r="A23" s="74" t="s">
        <v>131</v>
      </c>
      <c r="B23" s="10" t="s">
        <v>93</v>
      </c>
      <c r="C23" s="8" t="s">
        <v>90</v>
      </c>
      <c r="D23" s="8" t="s">
        <v>91</v>
      </c>
      <c r="E23" s="8" t="s">
        <v>92</v>
      </c>
      <c r="F23" s="8"/>
      <c r="G23" s="47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</v>
      </c>
      <c r="S23" s="64"/>
      <c r="T23" s="64"/>
      <c r="U23" s="64"/>
      <c r="V23" s="64"/>
      <c r="W23" s="64"/>
      <c r="X23" s="60">
        <f t="shared" si="0"/>
        <v>0</v>
      </c>
    </row>
    <row r="24" spans="1:24" s="13" customFormat="1" ht="16.5" hidden="1" x14ac:dyDescent="0.3">
      <c r="A24" s="74" t="s">
        <v>132</v>
      </c>
      <c r="B24" s="10" t="s">
        <v>89</v>
      </c>
      <c r="C24" s="8" t="s">
        <v>90</v>
      </c>
      <c r="D24" s="8" t="s">
        <v>91</v>
      </c>
      <c r="E24" s="8" t="s">
        <v>92</v>
      </c>
      <c r="F24" s="8"/>
      <c r="G24" s="47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f>391655-1</f>
        <v>391654</v>
      </c>
      <c r="S24" s="64"/>
      <c r="T24" s="64"/>
      <c r="U24" s="64"/>
      <c r="V24" s="64"/>
      <c r="W24" s="64"/>
      <c r="X24" s="60">
        <f t="shared" si="0"/>
        <v>0</v>
      </c>
    </row>
    <row r="25" spans="1:24" s="13" customFormat="1" ht="16.5" hidden="1" x14ac:dyDescent="0.3">
      <c r="A25" s="74" t="s">
        <v>132</v>
      </c>
      <c r="B25" s="10" t="s">
        <v>93</v>
      </c>
      <c r="C25" s="8" t="s">
        <v>90</v>
      </c>
      <c r="D25" s="8" t="s">
        <v>91</v>
      </c>
      <c r="E25" s="8" t="s">
        <v>92</v>
      </c>
      <c r="F25" s="8"/>
      <c r="G25" s="47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>
        <v>1</v>
      </c>
      <c r="S25" s="64"/>
      <c r="T25" s="64"/>
      <c r="U25" s="64"/>
      <c r="V25" s="64"/>
      <c r="W25" s="64"/>
      <c r="X25" s="60">
        <f t="shared" si="0"/>
        <v>0</v>
      </c>
    </row>
    <row r="26" spans="1:24" s="13" customFormat="1" ht="16.5" hidden="1" x14ac:dyDescent="0.3">
      <c r="A26" s="74" t="s">
        <v>106</v>
      </c>
      <c r="B26" s="10" t="s">
        <v>65</v>
      </c>
      <c r="C26" s="62" t="s">
        <v>107</v>
      </c>
      <c r="D26" s="78" t="s">
        <v>108</v>
      </c>
      <c r="E26" s="8" t="s">
        <v>109</v>
      </c>
      <c r="F26" s="8"/>
      <c r="G26" s="47"/>
      <c r="H26" s="64"/>
      <c r="I26" s="64"/>
      <c r="J26" s="64"/>
      <c r="K26" s="64"/>
      <c r="L26" s="64"/>
      <c r="M26" s="64"/>
      <c r="N26" s="64"/>
      <c r="O26" s="64"/>
      <c r="P26" s="64">
        <v>2500</v>
      </c>
      <c r="Q26" s="64"/>
      <c r="R26" s="64"/>
      <c r="S26" s="64"/>
      <c r="T26" s="64"/>
      <c r="U26" s="64"/>
      <c r="V26" s="64"/>
      <c r="W26" s="64"/>
      <c r="X26" s="60">
        <f t="shared" si="0"/>
        <v>0</v>
      </c>
    </row>
    <row r="27" spans="1:24" s="13" customFormat="1" ht="16.5" hidden="1" x14ac:dyDescent="0.3">
      <c r="A27" s="74" t="s">
        <v>110</v>
      </c>
      <c r="B27" s="10" t="s">
        <v>65</v>
      </c>
      <c r="C27" s="79" t="s">
        <v>111</v>
      </c>
      <c r="D27" s="79" t="s">
        <v>112</v>
      </c>
      <c r="E27" s="8" t="s">
        <v>113</v>
      </c>
      <c r="F27" s="8"/>
      <c r="G27" s="47"/>
      <c r="H27" s="64"/>
      <c r="I27" s="64"/>
      <c r="J27" s="64"/>
      <c r="K27" s="64"/>
      <c r="L27" s="64"/>
      <c r="M27" s="64"/>
      <c r="N27" s="64"/>
      <c r="O27" s="64"/>
      <c r="P27" s="64">
        <v>7258.43</v>
      </c>
      <c r="Q27" s="64"/>
      <c r="R27" s="64"/>
      <c r="S27" s="64"/>
      <c r="T27" s="64"/>
      <c r="U27" s="64"/>
      <c r="V27" s="64"/>
      <c r="W27" s="64"/>
      <c r="X27" s="60">
        <f t="shared" si="0"/>
        <v>0</v>
      </c>
    </row>
    <row r="28" spans="1:24" s="13" customFormat="1" ht="16.5" hidden="1" x14ac:dyDescent="0.3">
      <c r="A28" s="74" t="s">
        <v>114</v>
      </c>
      <c r="B28" s="10" t="s">
        <v>65</v>
      </c>
      <c r="C28" s="79" t="s">
        <v>115</v>
      </c>
      <c r="D28" s="79" t="s">
        <v>116</v>
      </c>
      <c r="E28" s="8" t="s">
        <v>117</v>
      </c>
      <c r="F28" s="8"/>
      <c r="G28" s="47"/>
      <c r="H28" s="64"/>
      <c r="I28" s="64"/>
      <c r="J28" s="64"/>
      <c r="K28" s="64"/>
      <c r="L28" s="64"/>
      <c r="M28" s="64"/>
      <c r="N28" s="64"/>
      <c r="O28" s="64"/>
      <c r="P28" s="64">
        <v>9677.91</v>
      </c>
      <c r="Q28" s="64"/>
      <c r="R28" s="64"/>
      <c r="S28" s="64"/>
      <c r="T28" s="64"/>
      <c r="U28" s="64"/>
      <c r="V28" s="64"/>
      <c r="W28" s="64"/>
      <c r="X28" s="60">
        <f t="shared" si="0"/>
        <v>0</v>
      </c>
    </row>
    <row r="29" spans="1:24" s="13" customFormat="1" ht="16.5" hidden="1" x14ac:dyDescent="0.3">
      <c r="A29" s="74" t="s">
        <v>118</v>
      </c>
      <c r="B29" s="10" t="s">
        <v>65</v>
      </c>
      <c r="C29" s="61" t="s">
        <v>119</v>
      </c>
      <c r="D29" s="61" t="s">
        <v>120</v>
      </c>
      <c r="E29" s="8" t="s">
        <v>121</v>
      </c>
      <c r="F29" s="8"/>
      <c r="G29" s="47"/>
      <c r="H29" s="64"/>
      <c r="I29" s="64"/>
      <c r="J29" s="64"/>
      <c r="K29" s="64"/>
      <c r="L29" s="64"/>
      <c r="M29" s="64"/>
      <c r="N29" s="64"/>
      <c r="O29" s="64"/>
      <c r="P29" s="64">
        <v>8537.24</v>
      </c>
      <c r="Q29" s="64"/>
      <c r="R29" s="64"/>
      <c r="S29" s="64"/>
      <c r="T29" s="64"/>
      <c r="U29" s="64"/>
      <c r="V29" s="64"/>
      <c r="W29" s="64"/>
      <c r="X29" s="60">
        <f t="shared" si="0"/>
        <v>0</v>
      </c>
    </row>
    <row r="30" spans="1:24" s="13" customFormat="1" ht="16.5" hidden="1" x14ac:dyDescent="0.3">
      <c r="A30" s="74" t="s">
        <v>142</v>
      </c>
      <c r="B30" s="10" t="s">
        <v>65</v>
      </c>
      <c r="C30" s="8" t="s">
        <v>143</v>
      </c>
      <c r="D30" s="8" t="s">
        <v>144</v>
      </c>
      <c r="E30" s="8" t="s">
        <v>145</v>
      </c>
      <c r="F30" s="8"/>
      <c r="G30" s="47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>
        <v>45409.09</v>
      </c>
      <c r="U30" s="64"/>
      <c r="V30" s="64"/>
      <c r="W30" s="64"/>
      <c r="X30" s="60">
        <f>T30</f>
        <v>45409.09</v>
      </c>
    </row>
    <row r="31" spans="1:24" s="13" customFormat="1" ht="16.5" hidden="1" x14ac:dyDescent="0.3">
      <c r="A31" s="74" t="s">
        <v>154</v>
      </c>
      <c r="B31" s="10" t="s">
        <v>65</v>
      </c>
      <c r="C31" s="81" t="s">
        <v>155</v>
      </c>
      <c r="D31" s="61" t="s">
        <v>156</v>
      </c>
      <c r="E31" s="8" t="s">
        <v>157</v>
      </c>
      <c r="F31" s="8"/>
      <c r="G31" s="47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>
        <v>1537.47</v>
      </c>
      <c r="W31" s="64"/>
      <c r="X31" s="60">
        <f>V31</f>
        <v>1537.47</v>
      </c>
    </row>
    <row r="32" spans="1:24" s="13" customFormat="1" ht="16.5" x14ac:dyDescent="0.3">
      <c r="A32" s="63" t="s">
        <v>159</v>
      </c>
      <c r="B32" s="10" t="s">
        <v>65</v>
      </c>
      <c r="C32" s="83" t="s">
        <v>163</v>
      </c>
      <c r="D32" s="82" t="s">
        <v>160</v>
      </c>
      <c r="E32" s="8" t="s">
        <v>161</v>
      </c>
      <c r="F32" s="8"/>
      <c r="G32" s="47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>
        <v>1926.67</v>
      </c>
      <c r="X32" s="60">
        <f>W32</f>
        <v>1926.67</v>
      </c>
    </row>
    <row r="33" spans="1:24" s="13" customFormat="1" ht="16.5" x14ac:dyDescent="0.3">
      <c r="A33" s="63"/>
      <c r="B33" s="10"/>
      <c r="C33" s="65"/>
      <c r="D33" s="8"/>
      <c r="E33" s="8"/>
      <c r="F33" s="8"/>
      <c r="G33" s="47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0">
        <f t="shared" si="0"/>
        <v>0</v>
      </c>
    </row>
    <row r="34" spans="1:24" s="13" customFormat="1" ht="16.5" x14ac:dyDescent="0.3">
      <c r="A34" s="14"/>
      <c r="B34" s="10"/>
      <c r="C34" s="8"/>
      <c r="D34" s="8"/>
      <c r="E34" s="8"/>
      <c r="F34" s="10"/>
      <c r="G34" s="10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60">
        <f t="shared" si="0"/>
        <v>0</v>
      </c>
    </row>
    <row r="35" spans="1:24" s="13" customFormat="1" ht="16.5" hidden="1" x14ac:dyDescent="0.3">
      <c r="A35" s="3" t="s">
        <v>8</v>
      </c>
      <c r="B35" s="10"/>
      <c r="C35" s="47"/>
      <c r="D35" s="8"/>
      <c r="E35" s="47"/>
      <c r="F35" s="10"/>
      <c r="G35" s="10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60">
        <f t="shared" si="0"/>
        <v>0</v>
      </c>
    </row>
    <row r="36" spans="1:24" s="38" customFormat="1" ht="16.5" hidden="1" x14ac:dyDescent="0.3">
      <c r="A36" s="8" t="s">
        <v>31</v>
      </c>
      <c r="B36" s="4"/>
      <c r="C36" s="7"/>
      <c r="D36" s="7"/>
      <c r="E36" s="4"/>
      <c r="F36" s="4"/>
      <c r="G36" s="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60">
        <f t="shared" si="0"/>
        <v>0</v>
      </c>
    </row>
    <row r="37" spans="1:24" s="13" customFormat="1" ht="16.5" hidden="1" x14ac:dyDescent="0.3">
      <c r="A37" s="25" t="s">
        <v>35</v>
      </c>
      <c r="B37" s="10" t="s">
        <v>18</v>
      </c>
      <c r="C37" s="8" t="s">
        <v>36</v>
      </c>
      <c r="D37" s="37" t="s">
        <v>14</v>
      </c>
      <c r="E37" s="37" t="s">
        <v>37</v>
      </c>
      <c r="F37" s="8">
        <v>17.245000000000001</v>
      </c>
      <c r="G37" s="61" t="s">
        <v>32</v>
      </c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60">
        <f t="shared" si="0"/>
        <v>0</v>
      </c>
    </row>
    <row r="38" spans="1:24" s="38" customFormat="1" ht="16.5" hidden="1" x14ac:dyDescent="0.3">
      <c r="A38" s="25" t="s">
        <v>35</v>
      </c>
      <c r="B38" s="10" t="s">
        <v>38</v>
      </c>
      <c r="C38" s="8" t="s">
        <v>36</v>
      </c>
      <c r="D38" s="37" t="s">
        <v>14</v>
      </c>
      <c r="E38" s="37" t="s">
        <v>37</v>
      </c>
      <c r="F38" s="8">
        <v>17.245000000000001</v>
      </c>
      <c r="G38" s="61" t="s">
        <v>32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60">
        <f t="shared" si="0"/>
        <v>0</v>
      </c>
    </row>
    <row r="39" spans="1:24" s="38" customFormat="1" ht="15" hidden="1" x14ac:dyDescent="0.25">
      <c r="A39" s="25"/>
      <c r="B39" s="10"/>
      <c r="C39" s="8"/>
      <c r="D39" s="8"/>
      <c r="E39" s="8"/>
      <c r="F39" s="8"/>
      <c r="G39" s="8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60">
        <f t="shared" si="0"/>
        <v>0</v>
      </c>
    </row>
    <row r="40" spans="1:24" s="38" customFormat="1" ht="15" hidden="1" x14ac:dyDescent="0.25">
      <c r="A40" s="31"/>
      <c r="B40" s="32"/>
      <c r="C40" s="8"/>
      <c r="D40" s="8"/>
      <c r="E40" s="8"/>
      <c r="F40" s="8"/>
      <c r="G40" s="8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60">
        <f t="shared" si="0"/>
        <v>0</v>
      </c>
    </row>
    <row r="41" spans="1:24" s="38" customFormat="1" ht="15" hidden="1" x14ac:dyDescent="0.25">
      <c r="A41" s="31"/>
      <c r="B41" s="10"/>
      <c r="C41" s="8"/>
      <c r="D41" s="8"/>
      <c r="E41" s="8"/>
      <c r="F41" s="8"/>
      <c r="G41" s="8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60">
        <f t="shared" si="0"/>
        <v>0</v>
      </c>
    </row>
    <row r="42" spans="1:24" s="38" customFormat="1" ht="15" hidden="1" x14ac:dyDescent="0.25">
      <c r="A42" s="31"/>
      <c r="B42" s="10"/>
      <c r="C42" s="8"/>
      <c r="D42" s="8"/>
      <c r="E42" s="8"/>
      <c r="F42" s="8"/>
      <c r="G42" s="8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60">
        <f t="shared" si="0"/>
        <v>0</v>
      </c>
    </row>
    <row r="43" spans="1:24" s="13" customFormat="1" ht="16.5" hidden="1" x14ac:dyDescent="0.3">
      <c r="A43" s="15"/>
      <c r="B43" s="4"/>
      <c r="C43" s="5"/>
      <c r="D43" s="5"/>
      <c r="E43" s="6"/>
      <c r="F43" s="7"/>
      <c r="G43" s="7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60">
        <f t="shared" si="0"/>
        <v>0</v>
      </c>
    </row>
    <row r="44" spans="1:24" s="13" customFormat="1" ht="16.5" hidden="1" x14ac:dyDescent="0.3">
      <c r="A44" s="21" t="s">
        <v>8</v>
      </c>
      <c r="B44" s="4"/>
      <c r="C44" s="5"/>
      <c r="D44" s="5"/>
      <c r="E44" s="6"/>
      <c r="F44" s="7"/>
      <c r="G44" s="7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60">
        <f t="shared" si="0"/>
        <v>0</v>
      </c>
    </row>
    <row r="45" spans="1:24" s="13" customFormat="1" ht="16.5" hidden="1" x14ac:dyDescent="0.3">
      <c r="A45" s="8" t="s">
        <v>54</v>
      </c>
      <c r="B45" s="4"/>
      <c r="C45" s="5"/>
      <c r="D45" s="5"/>
      <c r="E45" s="6"/>
      <c r="F45" s="7"/>
      <c r="G45" s="7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60">
        <f t="shared" si="0"/>
        <v>0</v>
      </c>
    </row>
    <row r="46" spans="1:24" s="13" customFormat="1" ht="16.5" hidden="1" x14ac:dyDescent="0.3">
      <c r="A46" s="55" t="s">
        <v>55</v>
      </c>
      <c r="B46" s="52" t="s">
        <v>56</v>
      </c>
      <c r="C46" s="8" t="s">
        <v>57</v>
      </c>
      <c r="D46" s="8" t="s">
        <v>58</v>
      </c>
      <c r="E46" s="8" t="s">
        <v>59</v>
      </c>
      <c r="F46" s="8">
        <v>17.225000000000001</v>
      </c>
      <c r="G46" s="68" t="s">
        <v>44</v>
      </c>
      <c r="H46" s="35"/>
      <c r="I46" s="35">
        <f>276572-1</f>
        <v>276571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60">
        <f t="shared" si="0"/>
        <v>0</v>
      </c>
    </row>
    <row r="47" spans="1:24" s="13" customFormat="1" ht="16.5" hidden="1" x14ac:dyDescent="0.3">
      <c r="A47" s="55" t="s">
        <v>55</v>
      </c>
      <c r="B47" s="56" t="s">
        <v>60</v>
      </c>
      <c r="C47" s="8" t="s">
        <v>57</v>
      </c>
      <c r="D47" s="8" t="s">
        <v>58</v>
      </c>
      <c r="E47" s="8" t="s">
        <v>59</v>
      </c>
      <c r="F47" s="8">
        <v>17.225000000000001</v>
      </c>
      <c r="G47" s="68" t="s">
        <v>44</v>
      </c>
      <c r="H47" s="35"/>
      <c r="I47" s="35">
        <v>1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60">
        <f t="shared" si="0"/>
        <v>0</v>
      </c>
    </row>
    <row r="48" spans="1:24" s="13" customFormat="1" ht="16.5" hidden="1" x14ac:dyDescent="0.3">
      <c r="A48" s="31"/>
      <c r="B48" s="10"/>
      <c r="C48" s="8"/>
      <c r="D48" s="8"/>
      <c r="E48" s="8"/>
      <c r="F48" s="8"/>
      <c r="G48" s="8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60">
        <f t="shared" si="0"/>
        <v>0</v>
      </c>
    </row>
    <row r="49" spans="1:25" s="13" customFormat="1" ht="16.5" hidden="1" x14ac:dyDescent="0.3">
      <c r="A49" s="31"/>
      <c r="B49" s="10"/>
      <c r="C49" s="8"/>
      <c r="D49" s="8"/>
      <c r="E49" s="8"/>
      <c r="F49" s="8"/>
      <c r="G49" s="8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60">
        <f t="shared" si="0"/>
        <v>0</v>
      </c>
    </row>
    <row r="50" spans="1:25" s="13" customFormat="1" ht="16.5" hidden="1" x14ac:dyDescent="0.3">
      <c r="A50" s="31"/>
      <c r="B50" s="10"/>
      <c r="C50" s="8"/>
      <c r="D50" s="8"/>
      <c r="E50" s="8"/>
      <c r="F50" s="8"/>
      <c r="G50" s="8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60">
        <f t="shared" si="0"/>
        <v>0</v>
      </c>
      <c r="Y50" s="39"/>
    </row>
    <row r="51" spans="1:25" s="13" customFormat="1" ht="16.5" hidden="1" x14ac:dyDescent="0.3">
      <c r="A51"/>
      <c r="B51"/>
      <c r="C51" s="8"/>
      <c r="D51" s="8"/>
      <c r="E51" s="8"/>
      <c r="F51" s="30"/>
      <c r="G51" s="30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60">
        <f t="shared" si="0"/>
        <v>0</v>
      </c>
    </row>
    <row r="52" spans="1:25" s="13" customFormat="1" ht="16.5" hidden="1" x14ac:dyDescent="0.3">
      <c r="A52" s="14"/>
      <c r="B52" s="10"/>
      <c r="C52" s="8"/>
      <c r="D52" s="8"/>
      <c r="E52" s="8"/>
      <c r="F52" s="30"/>
      <c r="G52" s="30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60">
        <f t="shared" si="0"/>
        <v>0</v>
      </c>
    </row>
    <row r="53" spans="1:25" s="38" customFormat="1" ht="14.1" hidden="1" customHeight="1" x14ac:dyDescent="0.3">
      <c r="A53" s="15"/>
      <c r="B53" s="4"/>
      <c r="C53" s="5"/>
      <c r="D53" s="5"/>
      <c r="E53" s="5"/>
      <c r="F53" s="4"/>
      <c r="G53" s="4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60">
        <f t="shared" si="0"/>
        <v>0</v>
      </c>
    </row>
    <row r="54" spans="1:25" s="38" customFormat="1" ht="16.5" hidden="1" x14ac:dyDescent="0.3">
      <c r="A54" s="21" t="s">
        <v>8</v>
      </c>
      <c r="B54" s="4"/>
      <c r="C54" s="5"/>
      <c r="D54" s="5"/>
      <c r="E54" s="5"/>
      <c r="F54" s="4"/>
      <c r="G54" s="4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60">
        <f t="shared" si="0"/>
        <v>0</v>
      </c>
    </row>
    <row r="55" spans="1:25" s="38" customFormat="1" ht="16.5" hidden="1" x14ac:dyDescent="0.3">
      <c r="A55" s="8" t="s">
        <v>63</v>
      </c>
      <c r="B55" s="4"/>
      <c r="C55" s="5"/>
      <c r="D55" s="5"/>
      <c r="E55" s="5"/>
      <c r="F55" s="7"/>
      <c r="G55" s="7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60">
        <f t="shared" si="0"/>
        <v>0</v>
      </c>
    </row>
    <row r="56" spans="1:25" s="13" customFormat="1" ht="16.5" hidden="1" x14ac:dyDescent="0.3">
      <c r="A56" s="57" t="s">
        <v>64</v>
      </c>
      <c r="B56" s="10" t="s">
        <v>65</v>
      </c>
      <c r="C56" s="37" t="s">
        <v>66</v>
      </c>
      <c r="D56" s="8" t="s">
        <v>19</v>
      </c>
      <c r="E56" s="7">
        <v>6501</v>
      </c>
      <c r="F56" s="10">
        <v>17.259</v>
      </c>
      <c r="G56" s="62" t="s">
        <v>33</v>
      </c>
      <c r="H56" s="34"/>
      <c r="I56" s="34"/>
      <c r="J56" s="34">
        <f>479406-1</f>
        <v>479405</v>
      </c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60">
        <f t="shared" si="0"/>
        <v>0</v>
      </c>
    </row>
    <row r="57" spans="1:25" s="13" customFormat="1" ht="16.5" hidden="1" x14ac:dyDescent="0.3">
      <c r="A57" s="57" t="s">
        <v>64</v>
      </c>
      <c r="B57" s="10" t="s">
        <v>67</v>
      </c>
      <c r="C57" s="37" t="s">
        <v>66</v>
      </c>
      <c r="D57" s="8" t="s">
        <v>19</v>
      </c>
      <c r="E57" s="7">
        <v>6501</v>
      </c>
      <c r="F57" s="10">
        <v>17.259</v>
      </c>
      <c r="G57" s="62" t="s">
        <v>33</v>
      </c>
      <c r="H57" s="34"/>
      <c r="I57" s="34"/>
      <c r="J57" s="34">
        <v>1</v>
      </c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60">
        <f t="shared" si="0"/>
        <v>0</v>
      </c>
    </row>
    <row r="58" spans="1:25" s="13" customFormat="1" ht="16.5" hidden="1" x14ac:dyDescent="0.3">
      <c r="A58" s="14" t="s">
        <v>68</v>
      </c>
      <c r="B58" s="10" t="s">
        <v>65</v>
      </c>
      <c r="C58" s="37" t="s">
        <v>69</v>
      </c>
      <c r="D58" s="8" t="s">
        <v>23</v>
      </c>
      <c r="E58" s="8">
        <v>6502</v>
      </c>
      <c r="F58" s="8">
        <v>17.257999999999999</v>
      </c>
      <c r="G58" s="62" t="s">
        <v>33</v>
      </c>
      <c r="H58" s="35"/>
      <c r="I58" s="35"/>
      <c r="J58" s="35">
        <f>87129-1</f>
        <v>87128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60">
        <f t="shared" si="0"/>
        <v>0</v>
      </c>
    </row>
    <row r="59" spans="1:25" s="13" customFormat="1" ht="16.5" hidden="1" x14ac:dyDescent="0.3">
      <c r="A59" s="14" t="s">
        <v>68</v>
      </c>
      <c r="B59" s="10" t="s">
        <v>67</v>
      </c>
      <c r="C59" s="37" t="s">
        <v>69</v>
      </c>
      <c r="D59" s="8" t="s">
        <v>23</v>
      </c>
      <c r="E59" s="8">
        <v>6502</v>
      </c>
      <c r="F59" s="8">
        <v>17.257999999999999</v>
      </c>
      <c r="G59" s="62" t="s">
        <v>33</v>
      </c>
      <c r="H59" s="35"/>
      <c r="I59" s="35"/>
      <c r="J59" s="35">
        <v>1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60">
        <f t="shared" si="0"/>
        <v>0</v>
      </c>
    </row>
    <row r="60" spans="1:25" s="38" customFormat="1" ht="16.5" hidden="1" x14ac:dyDescent="0.3">
      <c r="A60" s="25"/>
      <c r="B60" s="10"/>
      <c r="C60" s="8"/>
      <c r="D60" s="8" t="s">
        <v>20</v>
      </c>
      <c r="E60" s="8">
        <v>6503</v>
      </c>
      <c r="F60" s="8">
        <v>17.277999999999999</v>
      </c>
      <c r="G60" s="62" t="s">
        <v>33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60">
        <f t="shared" si="0"/>
        <v>0</v>
      </c>
    </row>
    <row r="61" spans="1:25" s="38" customFormat="1" ht="16.5" hidden="1" x14ac:dyDescent="0.3">
      <c r="A61" s="25"/>
      <c r="B61" s="10"/>
      <c r="C61" s="8"/>
      <c r="D61" s="8" t="s">
        <v>20</v>
      </c>
      <c r="E61" s="8">
        <v>6503</v>
      </c>
      <c r="F61" s="8">
        <v>17.277999999999999</v>
      </c>
      <c r="G61" s="62" t="s">
        <v>33</v>
      </c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60">
        <f t="shared" si="0"/>
        <v>0</v>
      </c>
    </row>
    <row r="62" spans="1:25" s="38" customFormat="1" ht="16.5" hidden="1" x14ac:dyDescent="0.3">
      <c r="A62" s="25"/>
      <c r="B62" s="10"/>
      <c r="C62" s="8"/>
      <c r="D62" s="8"/>
      <c r="E62" s="8"/>
      <c r="F62" s="8"/>
      <c r="G62" s="62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60">
        <f t="shared" si="0"/>
        <v>0</v>
      </c>
    </row>
    <row r="63" spans="1:25" s="38" customFormat="1" ht="15" hidden="1" x14ac:dyDescent="0.25">
      <c r="A63" s="14" t="s">
        <v>68</v>
      </c>
      <c r="B63" s="10" t="s">
        <v>65</v>
      </c>
      <c r="C63" s="37" t="s">
        <v>86</v>
      </c>
      <c r="D63" s="8" t="s">
        <v>23</v>
      </c>
      <c r="E63" s="8">
        <v>6502</v>
      </c>
      <c r="F63" s="8">
        <v>17.257999999999999</v>
      </c>
      <c r="G63" s="69" t="s">
        <v>33</v>
      </c>
      <c r="H63" s="34"/>
      <c r="I63" s="34"/>
      <c r="J63" s="34"/>
      <c r="K63" s="34"/>
      <c r="L63" s="34"/>
      <c r="M63" s="34">
        <f>356067-1</f>
        <v>356066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60">
        <f t="shared" si="0"/>
        <v>0</v>
      </c>
    </row>
    <row r="64" spans="1:25" s="38" customFormat="1" ht="15" hidden="1" x14ac:dyDescent="0.25">
      <c r="A64" s="14" t="s">
        <v>68</v>
      </c>
      <c r="B64" s="10" t="s">
        <v>67</v>
      </c>
      <c r="C64" s="37" t="s">
        <v>86</v>
      </c>
      <c r="D64" s="8" t="s">
        <v>23</v>
      </c>
      <c r="E64" s="8">
        <v>6502</v>
      </c>
      <c r="F64" s="8">
        <v>17.257999999999999</v>
      </c>
      <c r="G64" s="69" t="s">
        <v>33</v>
      </c>
      <c r="H64" s="34"/>
      <c r="I64" s="34"/>
      <c r="J64" s="34"/>
      <c r="K64" s="34"/>
      <c r="L64" s="34"/>
      <c r="M64" s="34">
        <v>1</v>
      </c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60">
        <f t="shared" si="0"/>
        <v>0</v>
      </c>
    </row>
    <row r="65" spans="1:24" s="38" customFormat="1" ht="16.5" hidden="1" x14ac:dyDescent="0.3">
      <c r="A65" s="25"/>
      <c r="B65" s="36"/>
      <c r="C65" s="33"/>
      <c r="D65" s="8"/>
      <c r="E65" s="10"/>
      <c r="F65" s="8"/>
      <c r="G65" s="62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60">
        <f t="shared" si="0"/>
        <v>0</v>
      </c>
    </row>
    <row r="66" spans="1:24" s="38" customFormat="1" ht="15" hidden="1" x14ac:dyDescent="0.25">
      <c r="A66" s="25" t="s">
        <v>100</v>
      </c>
      <c r="B66" s="10" t="s">
        <v>65</v>
      </c>
      <c r="C66" s="8" t="s">
        <v>101</v>
      </c>
      <c r="D66" s="8" t="s">
        <v>20</v>
      </c>
      <c r="E66" s="8">
        <v>6503</v>
      </c>
      <c r="F66" s="8">
        <v>17.277999999999999</v>
      </c>
      <c r="G66" s="75" t="s">
        <v>33</v>
      </c>
      <c r="H66" s="34"/>
      <c r="I66" s="34"/>
      <c r="J66" s="34"/>
      <c r="K66" s="34"/>
      <c r="L66" s="34"/>
      <c r="M66" s="34"/>
      <c r="N66" s="34"/>
      <c r="O66" s="34">
        <f>132547-1</f>
        <v>132546</v>
      </c>
      <c r="P66" s="34"/>
      <c r="Q66" s="34"/>
      <c r="R66" s="34"/>
      <c r="S66" s="34"/>
      <c r="T66" s="34"/>
      <c r="U66" s="34"/>
      <c r="V66" s="34"/>
      <c r="W66" s="34"/>
      <c r="X66" s="60">
        <f t="shared" si="0"/>
        <v>0</v>
      </c>
    </row>
    <row r="67" spans="1:24" s="38" customFormat="1" ht="15" hidden="1" x14ac:dyDescent="0.25">
      <c r="A67" s="25" t="s">
        <v>100</v>
      </c>
      <c r="B67" s="10" t="s">
        <v>67</v>
      </c>
      <c r="C67" s="8" t="s">
        <v>101</v>
      </c>
      <c r="D67" s="8" t="s">
        <v>20</v>
      </c>
      <c r="E67" s="8">
        <v>6503</v>
      </c>
      <c r="F67" s="8">
        <v>17.277999999999999</v>
      </c>
      <c r="G67" s="75" t="s">
        <v>33</v>
      </c>
      <c r="H67" s="34"/>
      <c r="I67" s="34"/>
      <c r="J67" s="34"/>
      <c r="K67" s="34"/>
      <c r="L67" s="34"/>
      <c r="M67" s="34"/>
      <c r="N67" s="34"/>
      <c r="O67" s="34">
        <v>1</v>
      </c>
      <c r="P67" s="34"/>
      <c r="Q67" s="34"/>
      <c r="R67" s="34"/>
      <c r="S67" s="34"/>
      <c r="T67" s="34"/>
      <c r="U67" s="34"/>
      <c r="V67" s="34"/>
      <c r="W67" s="34"/>
      <c r="X67" s="60">
        <f t="shared" si="0"/>
        <v>0</v>
      </c>
    </row>
    <row r="68" spans="1:24" s="13" customFormat="1" ht="16.5" hidden="1" x14ac:dyDescent="0.3">
      <c r="A68" s="25" t="s">
        <v>100</v>
      </c>
      <c r="B68" s="10" t="s">
        <v>65</v>
      </c>
      <c r="C68" s="8" t="s">
        <v>102</v>
      </c>
      <c r="D68" s="8" t="s">
        <v>20</v>
      </c>
      <c r="E68" s="8">
        <v>6503</v>
      </c>
      <c r="F68" s="8">
        <v>17.277999999999999</v>
      </c>
      <c r="G68" s="75" t="s">
        <v>33</v>
      </c>
      <c r="H68" s="34"/>
      <c r="I68" s="34"/>
      <c r="J68" s="34"/>
      <c r="K68" s="34"/>
      <c r="L68" s="34"/>
      <c r="M68" s="34"/>
      <c r="N68" s="34"/>
      <c r="O68" s="34">
        <f>482330-1</f>
        <v>482329</v>
      </c>
      <c r="P68" s="34"/>
      <c r="Q68" s="34"/>
      <c r="R68" s="34"/>
      <c r="S68" s="34"/>
      <c r="T68" s="34"/>
      <c r="U68" s="34"/>
      <c r="V68" s="34"/>
      <c r="W68" s="34"/>
      <c r="X68" s="60">
        <f t="shared" si="0"/>
        <v>0</v>
      </c>
    </row>
    <row r="69" spans="1:24" s="13" customFormat="1" ht="16.5" hidden="1" x14ac:dyDescent="0.3">
      <c r="A69" s="25" t="s">
        <v>100</v>
      </c>
      <c r="B69" s="10" t="s">
        <v>67</v>
      </c>
      <c r="C69" s="8" t="s">
        <v>102</v>
      </c>
      <c r="D69" s="8" t="s">
        <v>20</v>
      </c>
      <c r="E69" s="8">
        <v>6503</v>
      </c>
      <c r="F69" s="8">
        <v>17.277999999999999</v>
      </c>
      <c r="G69" s="75" t="s">
        <v>33</v>
      </c>
      <c r="H69" s="34"/>
      <c r="I69" s="34"/>
      <c r="J69" s="34"/>
      <c r="K69" s="34"/>
      <c r="L69" s="34"/>
      <c r="M69" s="34"/>
      <c r="N69" s="34"/>
      <c r="O69" s="34">
        <v>1</v>
      </c>
      <c r="P69" s="34"/>
      <c r="Q69" s="34"/>
      <c r="R69" s="34"/>
      <c r="S69" s="34"/>
      <c r="T69" s="34"/>
      <c r="U69" s="34"/>
      <c r="V69" s="34"/>
      <c r="W69" s="34"/>
      <c r="X69" s="60">
        <f t="shared" si="0"/>
        <v>0</v>
      </c>
    </row>
    <row r="70" spans="1:24" s="13" customFormat="1" ht="16.5" hidden="1" x14ac:dyDescent="0.3">
      <c r="A70" s="80" t="s">
        <v>149</v>
      </c>
      <c r="B70" s="10" t="s">
        <v>65</v>
      </c>
      <c r="C70" s="8" t="s">
        <v>102</v>
      </c>
      <c r="D70" s="8" t="s">
        <v>20</v>
      </c>
      <c r="E70" s="8">
        <v>6523</v>
      </c>
      <c r="F70" s="8">
        <v>17.277999999999999</v>
      </c>
      <c r="G70" s="75" t="s">
        <v>33</v>
      </c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>
        <v>14123</v>
      </c>
      <c r="V70" s="34"/>
      <c r="W70" s="34"/>
      <c r="X70" s="60">
        <f>U70</f>
        <v>14123</v>
      </c>
    </row>
    <row r="71" spans="1:24" s="13" customFormat="1" ht="16.5" hidden="1" x14ac:dyDescent="0.3">
      <c r="A71" s="25"/>
      <c r="B71" s="36"/>
      <c r="C71" s="33"/>
      <c r="D71" s="8"/>
      <c r="E71" s="10"/>
      <c r="F71" s="8"/>
      <c r="G71" s="8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60">
        <f t="shared" si="0"/>
        <v>0</v>
      </c>
    </row>
    <row r="72" spans="1:24" s="13" customFormat="1" ht="16.5" hidden="1" x14ac:dyDescent="0.3">
      <c r="A72" s="25"/>
      <c r="B72" s="10"/>
      <c r="C72" s="33"/>
      <c r="D72" s="8"/>
      <c r="E72" s="10"/>
      <c r="F72" s="8"/>
      <c r="G72" s="8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60">
        <f t="shared" si="0"/>
        <v>0</v>
      </c>
    </row>
    <row r="73" spans="1:24" s="13" customFormat="1" ht="16.5" hidden="1" x14ac:dyDescent="0.3">
      <c r="A73" s="25"/>
      <c r="B73" s="10"/>
      <c r="C73" s="33"/>
      <c r="D73" s="8"/>
      <c r="E73" s="10"/>
      <c r="F73" s="8"/>
      <c r="G73" s="8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60">
        <f t="shared" si="0"/>
        <v>0</v>
      </c>
    </row>
    <row r="74" spans="1:24" s="13" customFormat="1" ht="16.5" hidden="1" x14ac:dyDescent="0.3">
      <c r="A74" s="67"/>
      <c r="B74" s="10"/>
      <c r="C74" s="37"/>
      <c r="D74" s="37"/>
      <c r="E74" s="37"/>
      <c r="F74" s="8"/>
      <c r="G74" s="8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60">
        <f t="shared" si="0"/>
        <v>0</v>
      </c>
    </row>
    <row r="75" spans="1:24" s="13" customFormat="1" ht="16.5" hidden="1" x14ac:dyDescent="0.3">
      <c r="A75" s="25"/>
      <c r="B75" s="10"/>
      <c r="C75" s="37"/>
      <c r="D75" s="8"/>
      <c r="E75" s="48"/>
      <c r="F75" s="8"/>
      <c r="G75" s="8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60">
        <f t="shared" si="0"/>
        <v>0</v>
      </c>
    </row>
    <row r="76" spans="1:24" s="13" customFormat="1" ht="16.5" hidden="1" x14ac:dyDescent="0.3">
      <c r="A76" s="29"/>
      <c r="B76" s="36"/>
      <c r="C76" s="33"/>
      <c r="D76" s="8"/>
      <c r="E76" s="49"/>
      <c r="F76" s="8"/>
      <c r="G76" s="8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60">
        <f t="shared" si="0"/>
        <v>0</v>
      </c>
    </row>
    <row r="77" spans="1:24" s="13" customFormat="1" ht="16.5" hidden="1" x14ac:dyDescent="0.3">
      <c r="A77" s="29"/>
      <c r="B77" s="10"/>
      <c r="C77" s="33"/>
      <c r="D77" s="8"/>
      <c r="E77" s="49"/>
      <c r="F77" s="8"/>
      <c r="G77" s="8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60">
        <f t="shared" si="0"/>
        <v>0</v>
      </c>
    </row>
    <row r="78" spans="1:24" s="13" customFormat="1" ht="16.5" hidden="1" x14ac:dyDescent="0.3">
      <c r="A78" s="29"/>
      <c r="B78" s="10"/>
      <c r="C78" s="33"/>
      <c r="D78" s="8"/>
      <c r="E78" s="49"/>
      <c r="F78" s="8"/>
      <c r="G78" s="8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60">
        <f t="shared" si="0"/>
        <v>0</v>
      </c>
    </row>
    <row r="79" spans="1:24" s="13" customFormat="1" ht="16.5" x14ac:dyDescent="0.3">
      <c r="A79" s="29"/>
      <c r="B79" s="10"/>
      <c r="C79" s="33"/>
      <c r="D79" s="8"/>
      <c r="E79" s="49"/>
      <c r="F79" s="8"/>
      <c r="G79" s="8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60">
        <f t="shared" si="0"/>
        <v>0</v>
      </c>
    </row>
    <row r="80" spans="1:24" s="13" customFormat="1" ht="16.5" hidden="1" x14ac:dyDescent="0.3">
      <c r="A80" s="25"/>
      <c r="B80" s="10"/>
      <c r="C80" s="8"/>
      <c r="D80" s="8"/>
      <c r="E80" s="10"/>
      <c r="F80" s="8"/>
      <c r="G80" s="8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60">
        <f t="shared" si="0"/>
        <v>0</v>
      </c>
    </row>
    <row r="81" spans="1:24" s="13" customFormat="1" ht="16.5" hidden="1" x14ac:dyDescent="0.3">
      <c r="A81" s="21" t="s">
        <v>8</v>
      </c>
      <c r="B81" s="10"/>
      <c r="C81" s="8"/>
      <c r="D81" s="8"/>
      <c r="E81" s="10"/>
      <c r="F81" s="8"/>
      <c r="G81" s="8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60">
        <f t="shared" si="0"/>
        <v>0</v>
      </c>
    </row>
    <row r="82" spans="1:24" s="13" customFormat="1" ht="16.5" hidden="1" x14ac:dyDescent="0.3">
      <c r="A82" s="8" t="s">
        <v>125</v>
      </c>
      <c r="B82" s="10"/>
      <c r="C82" s="8"/>
      <c r="D82" s="8"/>
      <c r="E82" s="10"/>
      <c r="F82" s="8"/>
      <c r="G82" s="8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60">
        <f t="shared" si="0"/>
        <v>0</v>
      </c>
    </row>
    <row r="83" spans="1:24" s="13" customFormat="1" ht="16.5" hidden="1" x14ac:dyDescent="0.3">
      <c r="A83" s="76" t="s">
        <v>126</v>
      </c>
      <c r="B83" s="10" t="s">
        <v>65</v>
      </c>
      <c r="C83" s="77" t="s">
        <v>127</v>
      </c>
      <c r="D83" s="23" t="s">
        <v>128</v>
      </c>
      <c r="E83" s="26" t="s">
        <v>129</v>
      </c>
      <c r="F83" s="33">
        <v>17.800999999999998</v>
      </c>
      <c r="G83" s="68" t="s">
        <v>34</v>
      </c>
      <c r="H83" s="34"/>
      <c r="I83" s="34"/>
      <c r="J83" s="34"/>
      <c r="K83" s="34"/>
      <c r="L83" s="34"/>
      <c r="M83" s="34"/>
      <c r="N83" s="34"/>
      <c r="O83" s="34"/>
      <c r="P83" s="34"/>
      <c r="Q83" s="34">
        <v>13615</v>
      </c>
      <c r="R83" s="34"/>
      <c r="S83" s="34"/>
      <c r="T83" s="34"/>
      <c r="U83" s="34"/>
      <c r="V83" s="34"/>
      <c r="W83" s="34"/>
      <c r="X83" s="60">
        <f t="shared" ref="X83:X86" si="1">S83</f>
        <v>0</v>
      </c>
    </row>
    <row r="84" spans="1:24" s="13" customFormat="1" ht="16.5" hidden="1" x14ac:dyDescent="0.3">
      <c r="A84" s="29"/>
      <c r="B84" s="10"/>
      <c r="C84" s="23"/>
      <c r="D84" s="23"/>
      <c r="E84" s="26"/>
      <c r="F84" s="33"/>
      <c r="G84" s="61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60">
        <f t="shared" si="1"/>
        <v>0</v>
      </c>
    </row>
    <row r="85" spans="1:24" s="13" customFormat="1" ht="16.5" hidden="1" x14ac:dyDescent="0.3">
      <c r="A85" s="25"/>
      <c r="B85" s="10"/>
      <c r="C85" s="23"/>
      <c r="D85" s="23"/>
      <c r="E85" s="28"/>
      <c r="F85" s="10"/>
      <c r="G85" s="10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60">
        <f t="shared" si="1"/>
        <v>0</v>
      </c>
    </row>
    <row r="86" spans="1:24" s="13" customFormat="1" ht="16.5" hidden="1" x14ac:dyDescent="0.3">
      <c r="A86" s="12"/>
      <c r="B86" s="12"/>
      <c r="C86" s="12"/>
      <c r="D86" s="7"/>
      <c r="E86" s="7"/>
      <c r="F86" s="7"/>
      <c r="G86" s="7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60">
        <f t="shared" si="1"/>
        <v>0</v>
      </c>
    </row>
    <row r="87" spans="1:24" s="13" customFormat="1" ht="16.5" x14ac:dyDescent="0.3">
      <c r="A87" s="14" t="s">
        <v>0</v>
      </c>
      <c r="B87" s="14"/>
      <c r="C87" s="16"/>
      <c r="D87" s="16"/>
      <c r="E87" s="16"/>
      <c r="F87" s="16"/>
      <c r="G87" s="16"/>
      <c r="H87" s="35">
        <f>SUM(H19:H86)</f>
        <v>4856.3400000000011</v>
      </c>
      <c r="I87" s="35">
        <f>SUM(I34:I86)</f>
        <v>276572</v>
      </c>
      <c r="J87" s="35">
        <f>SUM(J56:J77)</f>
        <v>566535</v>
      </c>
      <c r="K87" s="35">
        <f>SUM(K7:K11)</f>
        <v>439277.71</v>
      </c>
      <c r="L87" s="35">
        <f>SUM(L7:L8)</f>
        <v>95000</v>
      </c>
      <c r="M87" s="35">
        <f>SUM(M55:M64)</f>
        <v>356067</v>
      </c>
      <c r="N87" s="35">
        <f>SUM(N13:N33)</f>
        <v>136505.81</v>
      </c>
      <c r="O87" s="35">
        <f>SUM(O65:O70)</f>
        <v>614877</v>
      </c>
      <c r="P87" s="35">
        <f>SUM(P26:P33)</f>
        <v>27973.58</v>
      </c>
      <c r="Q87" s="35">
        <f>SUM(Q81:Q86)</f>
        <v>13615</v>
      </c>
      <c r="R87" s="35">
        <f>SUM(R14:R86)</f>
        <v>707692</v>
      </c>
      <c r="S87" s="35">
        <f>SUM(S13:S86)</f>
        <v>160375.22</v>
      </c>
      <c r="T87" s="35">
        <f>SUM(T12:T34)</f>
        <v>45409.09</v>
      </c>
      <c r="U87" s="35">
        <f>SUM(U55:U73)</f>
        <v>14123</v>
      </c>
      <c r="V87" s="35">
        <f>SUM(V14:V31)</f>
        <v>1537.47</v>
      </c>
      <c r="W87" s="35">
        <f>SUM(W14:W33)</f>
        <v>1926.67</v>
      </c>
      <c r="X87" s="60"/>
    </row>
    <row r="88" spans="1:24" s="13" customFormat="1" ht="16.5" x14ac:dyDescent="0.3">
      <c r="A88" s="50"/>
      <c r="B88" s="50"/>
      <c r="C88" s="17"/>
      <c r="D88" s="17"/>
      <c r="E88" s="17"/>
      <c r="F88" s="17"/>
      <c r="G88" s="17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9"/>
    </row>
    <row r="89" spans="1:24" s="13" customFormat="1" ht="16.5" x14ac:dyDescent="0.3">
      <c r="A89" s="38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</row>
    <row r="90" spans="1:24" s="13" customFormat="1" ht="16.5" x14ac:dyDescent="0.3">
      <c r="A90" s="38" t="s">
        <v>9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</row>
    <row r="91" spans="1:24" s="13" customFormat="1" ht="16.5" hidden="1" x14ac:dyDescent="0.3">
      <c r="A91" s="38" t="s">
        <v>48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</row>
    <row r="92" spans="1:24" s="13" customFormat="1" ht="16.5" hidden="1" x14ac:dyDescent="0.3">
      <c r="A92" s="50" t="s">
        <v>45</v>
      </c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</row>
    <row r="93" spans="1:24" ht="15" hidden="1" x14ac:dyDescent="0.25">
      <c r="A93" s="38" t="s">
        <v>52</v>
      </c>
    </row>
    <row r="94" spans="1:24" ht="15" hidden="1" x14ac:dyDescent="0.25">
      <c r="A94" s="50" t="s">
        <v>53</v>
      </c>
    </row>
    <row r="95" spans="1:24" ht="15" hidden="1" x14ac:dyDescent="0.25">
      <c r="A95" s="38" t="s">
        <v>70</v>
      </c>
    </row>
    <row r="96" spans="1:24" ht="15" hidden="1" x14ac:dyDescent="0.25">
      <c r="A96" s="50" t="s">
        <v>71</v>
      </c>
    </row>
    <row r="97" spans="1:13" ht="15" hidden="1" x14ac:dyDescent="0.25">
      <c r="A97" s="38" t="s">
        <v>73</v>
      </c>
    </row>
    <row r="98" spans="1:13" ht="15" hidden="1" x14ac:dyDescent="0.25">
      <c r="A98" s="50" t="s">
        <v>74</v>
      </c>
    </row>
    <row r="99" spans="1:13" ht="15" hidden="1" x14ac:dyDescent="0.25">
      <c r="A99" s="38" t="s">
        <v>82</v>
      </c>
    </row>
    <row r="100" spans="1:13" ht="15" hidden="1" x14ac:dyDescent="0.25">
      <c r="A100" s="50" t="s">
        <v>81</v>
      </c>
    </row>
    <row r="101" spans="1:13" ht="15" hidden="1" x14ac:dyDescent="0.25">
      <c r="A101" s="38" t="s">
        <v>85</v>
      </c>
    </row>
    <row r="102" spans="1:13" ht="15" hidden="1" x14ac:dyDescent="0.25">
      <c r="A102" s="50" t="s">
        <v>84</v>
      </c>
    </row>
    <row r="103" spans="1:13" ht="15" hidden="1" x14ac:dyDescent="0.25">
      <c r="A103" s="38" t="s">
        <v>94</v>
      </c>
    </row>
    <row r="104" spans="1:13" ht="15" hidden="1" x14ac:dyDescent="0.25">
      <c r="A104" s="50" t="s">
        <v>88</v>
      </c>
    </row>
    <row r="105" spans="1:13" s="71" customFormat="1" hidden="1" x14ac:dyDescent="0.25">
      <c r="A105" s="70" t="s">
        <v>95</v>
      </c>
      <c r="C105" s="72"/>
      <c r="D105" s="72"/>
      <c r="E105" s="72"/>
      <c r="F105" s="72"/>
      <c r="G105" s="72"/>
      <c r="H105" s="73"/>
      <c r="I105" s="73"/>
      <c r="J105" s="73"/>
      <c r="K105" s="73"/>
      <c r="L105" s="73"/>
      <c r="M105" s="73"/>
    </row>
    <row r="107" spans="1:13" ht="15" hidden="1" x14ac:dyDescent="0.25">
      <c r="A107" s="38" t="s">
        <v>98</v>
      </c>
    </row>
    <row r="108" spans="1:13" ht="15" hidden="1" x14ac:dyDescent="0.25">
      <c r="A108" s="50" t="s">
        <v>97</v>
      </c>
    </row>
    <row r="109" spans="1:13" ht="15" hidden="1" x14ac:dyDescent="0.25">
      <c r="A109" s="38" t="s">
        <v>104</v>
      </c>
    </row>
    <row r="110" spans="1:13" ht="15" hidden="1" x14ac:dyDescent="0.25">
      <c r="A110" s="50" t="s">
        <v>103</v>
      </c>
    </row>
    <row r="111" spans="1:13" ht="15" hidden="1" x14ac:dyDescent="0.25">
      <c r="A111" s="38" t="s">
        <v>124</v>
      </c>
    </row>
    <row r="112" spans="1:13" ht="15" hidden="1" x14ac:dyDescent="0.25">
      <c r="A112" s="50" t="s">
        <v>123</v>
      </c>
    </row>
    <row r="113" spans="1:1" ht="15" hidden="1" x14ac:dyDescent="0.25">
      <c r="A113" s="38" t="s">
        <v>133</v>
      </c>
    </row>
    <row r="114" spans="1:1" ht="15" hidden="1" x14ac:dyDescent="0.25">
      <c r="A114" s="50" t="s">
        <v>88</v>
      </c>
    </row>
    <row r="115" spans="1:1" ht="15" hidden="1" x14ac:dyDescent="0.25">
      <c r="A115" s="38" t="s">
        <v>140</v>
      </c>
    </row>
    <row r="116" spans="1:1" ht="15" hidden="1" x14ac:dyDescent="0.25">
      <c r="A116" s="50" t="s">
        <v>139</v>
      </c>
    </row>
    <row r="117" spans="1:1" ht="15" hidden="1" x14ac:dyDescent="0.25">
      <c r="A117" s="38" t="s">
        <v>147</v>
      </c>
    </row>
    <row r="118" spans="1:1" ht="15" hidden="1" x14ac:dyDescent="0.25">
      <c r="A118" s="50" t="s">
        <v>146</v>
      </c>
    </row>
    <row r="119" spans="1:1" ht="15" hidden="1" x14ac:dyDescent="0.25">
      <c r="A119" s="38" t="s">
        <v>151</v>
      </c>
    </row>
    <row r="120" spans="1:1" ht="15" hidden="1" x14ac:dyDescent="0.25">
      <c r="A120" s="50" t="s">
        <v>150</v>
      </c>
    </row>
    <row r="121" spans="1:1" ht="15" hidden="1" x14ac:dyDescent="0.25">
      <c r="A121" s="38" t="s">
        <v>153</v>
      </c>
    </row>
    <row r="122" spans="1:1" ht="15" hidden="1" x14ac:dyDescent="0.25">
      <c r="A122" s="50" t="s">
        <v>103</v>
      </c>
    </row>
    <row r="123" spans="1:1" ht="15" x14ac:dyDescent="0.25">
      <c r="A123" s="38" t="s">
        <v>162</v>
      </c>
    </row>
    <row r="124" spans="1:1" ht="15" x14ac:dyDescent="0.25">
      <c r="A124" s="50" t="s">
        <v>103</v>
      </c>
    </row>
    <row r="131" spans="1:1" ht="16.5" x14ac:dyDescent="0.3">
      <c r="A131" s="13" t="s">
        <v>39</v>
      </c>
    </row>
    <row r="132" spans="1:1" ht="16.5" x14ac:dyDescent="0.3">
      <c r="A132" s="13" t="s">
        <v>42</v>
      </c>
    </row>
    <row r="133" spans="1:1" ht="16.5" x14ac:dyDescent="0.3">
      <c r="A133" s="13" t="s">
        <v>40</v>
      </c>
    </row>
    <row r="134" spans="1:1" ht="16.5" x14ac:dyDescent="0.3">
      <c r="A134" s="13" t="s">
        <v>41</v>
      </c>
    </row>
  </sheetData>
  <mergeCells count="1">
    <mergeCell ref="B1:H1"/>
  </mergeCells>
  <phoneticPr fontId="0" type="noConversion"/>
  <hyperlinks>
    <hyperlink ref="A105" r:id="rId1" display="mailto:Lisa.J.Caissie@mass.gov" xr:uid="{67A6D1EB-C280-4251-AF72-B9EDB87E70E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2019-01-09T16:43:03Z</cp:lastPrinted>
  <dcterms:created xsi:type="dcterms:W3CDTF">2000-04-13T13:33:42Z</dcterms:created>
  <dcterms:modified xsi:type="dcterms:W3CDTF">2025-04-02T15:37:23Z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