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A0F2E40B-7981-4417-9D48-71DAC22A29C1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METRO N REB" sheetId="2" r:id="rId1"/>
  </sheets>
  <definedNames>
    <definedName name="_xlnm.Print_Area" localSheetId="0">'METRO N REB'!$A$1:$F$76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47" i="2" l="1"/>
  <c r="T48" i="2"/>
  <c r="T49" i="2"/>
  <c r="T46" i="2"/>
  <c r="S74" i="2"/>
  <c r="T21" i="2"/>
  <c r="T19" i="2"/>
  <c r="R18" i="2"/>
  <c r="R74" i="2" s="1"/>
  <c r="R20" i="2"/>
  <c r="T20" i="2" s="1"/>
  <c r="Q44" i="2"/>
  <c r="T16" i="2"/>
  <c r="P15" i="2"/>
  <c r="P74" i="2" s="1"/>
  <c r="O74" i="2"/>
  <c r="T68" i="2"/>
  <c r="N74" i="2"/>
  <c r="T55" i="2"/>
  <c r="M74" i="2"/>
  <c r="L74" i="2"/>
  <c r="K38" i="2"/>
  <c r="K40" i="2"/>
  <c r="J10" i="2"/>
  <c r="T10" i="2" s="1"/>
  <c r="J8" i="2"/>
  <c r="T8" i="2" s="1"/>
  <c r="T9" i="2"/>
  <c r="T11" i="2"/>
  <c r="T12" i="2"/>
  <c r="T13" i="2"/>
  <c r="T14" i="2"/>
  <c r="T17" i="2"/>
  <c r="I26" i="2"/>
  <c r="I74" i="2" s="1"/>
  <c r="H74" i="2"/>
  <c r="T18" i="2" l="1"/>
  <c r="Q74" i="2"/>
  <c r="T15" i="2"/>
  <c r="K74" i="2"/>
  <c r="J74" i="2"/>
</calcChain>
</file>

<file path=xl/sharedStrings.xml><?xml version="1.0" encoding="utf-8"?>
<sst xmlns="http://schemas.openxmlformats.org/spreadsheetml/2006/main" count="214" uniqueCount="134">
  <si>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</si>
  <si>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</si>
  <si>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</si>
  <si>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</si>
  <si>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</si>
  <si>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</si>
  <si>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</si>
  <si>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</si>
  <si>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</si>
  <si>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</si>
  <si>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</si>
  <si>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METRO NORTH REB</t>
  </si>
  <si>
    <t>7002-6626</t>
  </si>
  <si>
    <t>K105</t>
  </si>
  <si>
    <t>K107</t>
  </si>
  <si>
    <t>4400-3067</t>
  </si>
  <si>
    <t>K103</t>
  </si>
  <si>
    <t>7003-1631</t>
  </si>
  <si>
    <t>7003-1630</t>
  </si>
  <si>
    <t>7003-1778</t>
  </si>
  <si>
    <t>FAIN #</t>
  </si>
  <si>
    <t>AA-38535-22-55-A-25</t>
  </si>
  <si>
    <t>ES38736-22-55-A-25</t>
  </si>
  <si>
    <t>CT EOL 23CCMETNTRADE</t>
  </si>
  <si>
    <t>TA38685-22-55-A-25</t>
  </si>
  <si>
    <t>7003-1010</t>
  </si>
  <si>
    <t>K102</t>
  </si>
  <si>
    <t>VENDOR CUSTOMER CODE</t>
  </si>
  <si>
    <t>UEI #</t>
  </si>
  <si>
    <t>KYRATTDFFL33</t>
  </si>
  <si>
    <t>VC6000181727</t>
  </si>
  <si>
    <t>WPP SNAP EXPANSION</t>
  </si>
  <si>
    <t>UI-35950-21-60-A-25</t>
  </si>
  <si>
    <t>TO ADD WPP SNAP EXPANSION FUNDS</t>
  </si>
  <si>
    <t>CT EOL 25CCMETNWP</t>
  </si>
  <si>
    <t>INITIAL AWARD FY25</t>
  </si>
  <si>
    <t>JULY 1, 2024-SEPT. 30, 2024</t>
  </si>
  <si>
    <t>F20243067</t>
  </si>
  <si>
    <t>INITIAL AWARD FY25 JUNE 5, 2024</t>
  </si>
  <si>
    <t>234MA441Q7503 </t>
  </si>
  <si>
    <t>BUDGET #1 FY25</t>
  </si>
  <si>
    <t>BUDGET #1 FY25 JULY 23, 2024</t>
  </si>
  <si>
    <t>TO ADD RESEA FUNDS</t>
  </si>
  <si>
    <t>CT EOL 25CCMETNNEGREA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</si>
  <si>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</si>
  <si>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</si>
  <si>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</si>
  <si>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</si>
  <si>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</si>
  <si>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</si>
  <si>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#2 FY25</t>
  </si>
  <si>
    <t>CT EOL 25CCMETNWIA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</si>
  <si>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</si>
  <si>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</si>
  <si>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</si>
  <si>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</si>
  <si>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</si>
  <si>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</si>
  <si>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</si>
  <si>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</si>
  <si>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WP 90%</t>
  </si>
  <si>
    <t>FES2025</t>
  </si>
  <si>
    <t>JULY 1, 2025-JUNE 30, 2026</t>
  </si>
  <si>
    <t>WP 10%</t>
  </si>
  <si>
    <t>BUDGET #3 FY25 SEPTEMBER 3, 2024</t>
  </si>
  <si>
    <t>TO ADD WP FUNDS</t>
  </si>
  <si>
    <t>BUDGET #3 FY25</t>
  </si>
  <si>
    <t>TO ADD SOS FUNDS</t>
  </si>
  <si>
    <t>BUDGET #4 FY25 SEPT 18, 2024</t>
  </si>
  <si>
    <t>BUDGET #4 FY25</t>
  </si>
  <si>
    <t>CT EOL 25CCMETNSOSWTF</t>
  </si>
  <si>
    <t>STATE ONE STOP</t>
  </si>
  <si>
    <t>STOSCC2025</t>
  </si>
  <si>
    <t>7003-0803</t>
  </si>
  <si>
    <t>K284</t>
  </si>
  <si>
    <t>N/A</t>
  </si>
  <si>
    <t>BUDGET #5 FY25</t>
  </si>
  <si>
    <t>BUDGET #5 FY25 SEPT 20, 2024</t>
  </si>
  <si>
    <t>TO ADD WTF FUNDS</t>
  </si>
  <si>
    <t>WORKFORCE TRAINING FUND</t>
  </si>
  <si>
    <t>WTRUSTF25</t>
  </si>
  <si>
    <t>7003-0135</t>
  </si>
  <si>
    <t>K264</t>
  </si>
  <si>
    <t>BUDGET #6 FY25</t>
  </si>
  <si>
    <t>TO ADD JVSG FUNDS</t>
  </si>
  <si>
    <t>BUDGET #6 FY25 OCT 11, 2024</t>
  </si>
  <si>
    <t>CT EOL 25CCMETNVETSUI</t>
  </si>
  <si>
    <t>JULY 24, 2024-DECEMBER 31, 2024</t>
  </si>
  <si>
    <t>FVETS2024</t>
  </si>
  <si>
    <t>7002-6628</t>
  </si>
  <si>
    <t>K111</t>
  </si>
  <si>
    <t>DV35786-21-55-5-25</t>
  </si>
  <si>
    <t>JVSG-SILVER</t>
  </si>
  <si>
    <t>BUDGET #7 FY25</t>
  </si>
  <si>
    <t>BUDGET #7 FY25 OCT 24, 2024</t>
  </si>
  <si>
    <t>BUDGET #8 FY25</t>
  </si>
  <si>
    <t>FWIAADT25B</t>
  </si>
  <si>
    <t>TO ADD WIOA ADULT FUNDS</t>
  </si>
  <si>
    <t>BUDGET #8 FY25 NOVEMBER 4, 2024</t>
  </si>
  <si>
    <t>BUDGET #9 FY25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</si>
  <si>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</si>
  <si>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</si>
  <si>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</si>
  <si>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</si>
  <si>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</si>
  <si>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</si>
  <si>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</si>
  <si>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</si>
  <si>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#9 FY25 NOVEMBER 20, 2024</t>
  </si>
  <si>
    <t>BUDGET #10 FY25</t>
  </si>
  <si>
    <t>TO ADD FY25 DISLOCATED WORKER</t>
  </si>
  <si>
    <t>BUDGET #10 FY25 NOVEMBER 21, 2024</t>
  </si>
  <si>
    <t>DISLOCATED WORKER</t>
  </si>
  <si>
    <t>FWIADWK25A</t>
  </si>
  <si>
    <t>FWIADWK25B</t>
  </si>
  <si>
    <t>BUDGET #11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</si>
  <si>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</si>
  <si>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</si>
  <si>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</si>
  <si>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</si>
  <si>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</si>
  <si>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</si>
  <si>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</si>
  <si>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</si>
  <si>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</si>
  <si>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</si>
  <si>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</si>
  <si>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</si>
  <si>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</si>
  <si>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</si>
  <si>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</si>
  <si>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</si>
  <si>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</si>
  <si>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#11 FY25 DECEMBER 20,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</si>
</sst>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.5"/>
      <name val="Book Antiqua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3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44" fontId="8" fillId="0" borderId="3" xfId="1" applyFont="1" applyFill="1" applyBorder="1" applyAlignment="1">
      <alignment horizontal="center"/>
    </xf>
    <xf numFmtId="0" fontId="11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3" fillId="2" borderId="1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0" borderId="2" xfId="0" applyFont="1" applyBorder="1"/>
    <xf numFmtId="0" fontId="16" fillId="0" borderId="1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44" fontId="8" fillId="0" borderId="2" xfId="1" applyFont="1" applyBorder="1" applyAlignment="1">
      <alignment horizontal="center"/>
    </xf>
    <xf numFmtId="0" fontId="19" fillId="0" borderId="2" xfId="0" applyFont="1" applyBorder="1" applyAlignment="1">
      <alignment wrapText="1"/>
    </xf>
    <xf numFmtId="0" fontId="12" fillId="0" borderId="10" xfId="0" applyFont="1" applyBorder="1" applyAlignment="1">
      <alignment horizontal="center"/>
    </xf>
    <xf numFmtId="0" fontId="9" fillId="0" borderId="2" xfId="0" applyFont="1" applyBorder="1"/>
    <xf numFmtId="0" fontId="9" fillId="0" borderId="2" xfId="0" quotePrefix="1" applyFont="1" applyBorder="1" applyAlignment="1">
      <alignment horizontal="center"/>
    </xf>
    <xf numFmtId="49" fontId="9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8" fillId="0" borderId="8" xfId="0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 wrapText="1"/>
    </xf>
    <xf numFmtId="0" fontId="22" fillId="0" borderId="2" xfId="0" applyFont="1" applyBorder="1" applyAlignment="1">
      <alignment vertical="center"/>
    </xf>
    <xf numFmtId="0" fontId="24" fillId="3" borderId="0" xfId="3" applyFont="1" applyFill="1" applyAlignment="1">
      <alignment vertic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3"/>
  <sheetViews>
    <sheetView tabSelected="1" topLeftCell="A3" zoomScale="120" zoomScaleNormal="120" workbookViewId="0">
      <selection activeCell="A49" sqref="A49"/>
    </sheetView>
  </sheetViews>
  <sheetFormatPr defaultColWidth="9.140625" defaultRowHeight="13.5" x14ac:dyDescent="0.25"/>
  <cols>
    <col min="1" max="1" width="51.855468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4.5703125" style="2" customWidth="1"/>
    <col min="8" max="8" width="14.140625" style="2" hidden="1" customWidth="1"/>
    <col min="9" max="10" width="14.42578125" style="2" hidden="1" customWidth="1"/>
    <col min="11" max="12" width="13.85546875" style="2" hidden="1" customWidth="1"/>
    <col min="13" max="18" width="13.7109375" style="2" hidden="1" customWidth="1"/>
    <col min="19" max="19" width="13.7109375" style="2" customWidth="1"/>
    <col min="20" max="20" width="13.85546875" style="3" hidden="1" customWidth="1"/>
    <col min="21" max="21" width="14" style="3" bestFit="1" customWidth="1"/>
    <col min="22" max="16384" width="9.140625" style="3"/>
  </cols>
  <sheetData>
    <row r="1" spans="1:20" ht="20.25" x14ac:dyDescent="0.3">
      <c r="A1" s="3" t="s">
        <v>10</v>
      </c>
      <c r="B1" s="92" t="s">
        <v>9</v>
      </c>
      <c r="C1" s="93"/>
      <c r="D1" s="93"/>
      <c r="E1" s="93"/>
      <c r="F1" s="93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ht="20.25" x14ac:dyDescent="0.3">
      <c r="A2" s="31"/>
      <c r="B2" s="6"/>
      <c r="C2" s="6"/>
      <c r="D2" s="6"/>
      <c r="E2" s="7"/>
      <c r="F2" s="7"/>
      <c r="G2" s="7"/>
      <c r="T2" s="2"/>
    </row>
    <row r="3" spans="1:20" ht="20.25" x14ac:dyDescent="0.3">
      <c r="A3" s="4" t="s">
        <v>11</v>
      </c>
      <c r="B3" s="51"/>
      <c r="C3" s="1"/>
      <c r="T3" s="2"/>
    </row>
    <row r="4" spans="1:20" ht="21" thickBot="1" x14ac:dyDescent="0.35">
      <c r="A4" s="4"/>
      <c r="B4" s="5"/>
      <c r="C4" s="1"/>
    </row>
    <row r="5" spans="1:20" s="9" customFormat="1" ht="37.5" customHeight="1" thickBot="1" x14ac:dyDescent="0.35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62" t="s">
        <v>20</v>
      </c>
      <c r="H5" s="26" t="s">
        <v>35</v>
      </c>
      <c r="I5" s="62" t="s">
        <v>40</v>
      </c>
      <c r="J5" s="62" t="s">
        <v>50</v>
      </c>
      <c r="K5" s="62" t="s">
        <v>66</v>
      </c>
      <c r="L5" s="62" t="s">
        <v>69</v>
      </c>
      <c r="M5" s="62" t="s">
        <v>76</v>
      </c>
      <c r="N5" s="62" t="s">
        <v>83</v>
      </c>
      <c r="O5" s="62" t="s">
        <v>93</v>
      </c>
      <c r="P5" s="62" t="s">
        <v>95</v>
      </c>
      <c r="Q5" s="62" t="s">
        <v>99</v>
      </c>
      <c r="R5" s="62" t="s">
        <v>109</v>
      </c>
      <c r="S5" s="62" t="s">
        <v>115</v>
      </c>
      <c r="T5" s="8" t="s">
        <v>6</v>
      </c>
    </row>
    <row r="6" spans="1:20" s="14" customFormat="1" ht="15.6" hidden="1" customHeight="1" x14ac:dyDescent="0.25">
      <c r="A6" s="23" t="s">
        <v>7</v>
      </c>
      <c r="B6" s="38"/>
      <c r="C6" s="44"/>
      <c r="D6" s="44"/>
      <c r="E6" s="45"/>
      <c r="F6" s="46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24"/>
    </row>
    <row r="7" spans="1:20" s="14" customFormat="1" ht="24.6" hidden="1" customHeight="1" x14ac:dyDescent="0.25">
      <c r="A7" s="10" t="s">
        <v>51</v>
      </c>
      <c r="B7" s="12"/>
      <c r="C7" s="28"/>
      <c r="D7" s="28"/>
      <c r="E7" s="2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1"/>
    </row>
    <row r="8" spans="1:20" s="14" customFormat="1" ht="30" hidden="1" x14ac:dyDescent="0.3">
      <c r="A8" s="64" t="s">
        <v>54</v>
      </c>
      <c r="B8" s="12" t="s">
        <v>55</v>
      </c>
      <c r="C8" s="54" t="s">
        <v>56</v>
      </c>
      <c r="D8" s="10" t="s">
        <v>17</v>
      </c>
      <c r="E8" s="10">
        <v>6501</v>
      </c>
      <c r="F8" s="12">
        <v>17.259</v>
      </c>
      <c r="G8" s="68" t="s">
        <v>21</v>
      </c>
      <c r="H8" s="52"/>
      <c r="I8" s="52"/>
      <c r="J8" s="52">
        <f>1005465-1</f>
        <v>1005464</v>
      </c>
      <c r="K8" s="52"/>
      <c r="L8" s="52"/>
      <c r="M8" s="52"/>
      <c r="N8" s="52"/>
      <c r="O8" s="52"/>
      <c r="P8" s="52"/>
      <c r="Q8" s="52"/>
      <c r="R8" s="52"/>
      <c r="S8" s="52"/>
      <c r="T8" s="11">
        <f>SUM(J8)</f>
        <v>1005464</v>
      </c>
    </row>
    <row r="9" spans="1:20" s="14" customFormat="1" ht="30" hidden="1" x14ac:dyDescent="0.3">
      <c r="A9" s="64" t="s">
        <v>54</v>
      </c>
      <c r="B9" s="12" t="s">
        <v>57</v>
      </c>
      <c r="C9" s="54" t="s">
        <v>56</v>
      </c>
      <c r="D9" s="10" t="s">
        <v>17</v>
      </c>
      <c r="E9" s="10">
        <v>6501</v>
      </c>
      <c r="F9" s="12">
        <v>17.259</v>
      </c>
      <c r="G9" s="68" t="s">
        <v>21</v>
      </c>
      <c r="H9" s="52"/>
      <c r="I9" s="52"/>
      <c r="J9" s="52">
        <v>1</v>
      </c>
      <c r="K9" s="52"/>
      <c r="L9" s="52"/>
      <c r="M9" s="52"/>
      <c r="N9" s="52"/>
      <c r="O9" s="52"/>
      <c r="P9" s="52"/>
      <c r="Q9" s="52"/>
      <c r="R9" s="52"/>
      <c r="S9" s="52"/>
      <c r="T9" s="11">
        <f t="shared" ref="T9:T17" si="0">SUM(J9)</f>
        <v>1</v>
      </c>
    </row>
    <row r="10" spans="1:20" s="14" customFormat="1" ht="16.5" hidden="1" x14ac:dyDescent="0.3">
      <c r="A10" s="15" t="s">
        <v>58</v>
      </c>
      <c r="B10" s="12" t="s">
        <v>55</v>
      </c>
      <c r="C10" s="54" t="s">
        <v>59</v>
      </c>
      <c r="D10" s="10" t="s">
        <v>18</v>
      </c>
      <c r="E10" s="10">
        <v>6502</v>
      </c>
      <c r="F10" s="10">
        <v>17.257999999999999</v>
      </c>
      <c r="G10" s="68" t="s">
        <v>21</v>
      </c>
      <c r="H10" s="52"/>
      <c r="I10" s="52"/>
      <c r="J10" s="52">
        <f>177786-1</f>
        <v>177785</v>
      </c>
      <c r="K10" s="52"/>
      <c r="L10" s="52"/>
      <c r="M10" s="52"/>
      <c r="N10" s="52"/>
      <c r="O10" s="52"/>
      <c r="P10" s="52"/>
      <c r="Q10" s="52"/>
      <c r="R10" s="52"/>
      <c r="S10" s="52"/>
      <c r="T10" s="11">
        <f t="shared" si="0"/>
        <v>177785</v>
      </c>
    </row>
    <row r="11" spans="1:20" s="14" customFormat="1" ht="16.5" hidden="1" x14ac:dyDescent="0.3">
      <c r="A11" s="15" t="s">
        <v>58</v>
      </c>
      <c r="B11" s="12" t="s">
        <v>57</v>
      </c>
      <c r="C11" s="54" t="s">
        <v>59</v>
      </c>
      <c r="D11" s="10" t="s">
        <v>18</v>
      </c>
      <c r="E11" s="10">
        <v>6502</v>
      </c>
      <c r="F11" s="10">
        <v>17.257999999999999</v>
      </c>
      <c r="G11" s="68" t="s">
        <v>21</v>
      </c>
      <c r="H11" s="52"/>
      <c r="I11" s="52"/>
      <c r="J11" s="52">
        <v>1</v>
      </c>
      <c r="K11" s="52"/>
      <c r="L11" s="52"/>
      <c r="M11" s="52"/>
      <c r="N11" s="52"/>
      <c r="O11" s="52"/>
      <c r="P11" s="52"/>
      <c r="Q11" s="52"/>
      <c r="R11" s="52"/>
      <c r="S11" s="52"/>
      <c r="T11" s="11">
        <f t="shared" si="0"/>
        <v>1</v>
      </c>
    </row>
    <row r="12" spans="1:20" s="14" customFormat="1" ht="16.5" hidden="1" x14ac:dyDescent="0.3">
      <c r="A12" s="30"/>
      <c r="B12" s="12"/>
      <c r="C12" s="10"/>
      <c r="D12" s="65"/>
      <c r="E12" s="65"/>
      <c r="F12" s="10"/>
      <c r="G12" s="68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11">
        <f t="shared" si="0"/>
        <v>0</v>
      </c>
    </row>
    <row r="13" spans="1:20" s="14" customFormat="1" ht="16.5" hidden="1" x14ac:dyDescent="0.3">
      <c r="A13" s="30"/>
      <c r="B13" s="12"/>
      <c r="C13" s="10"/>
      <c r="D13" s="65"/>
      <c r="E13" s="65"/>
      <c r="F13" s="10"/>
      <c r="G13" s="68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11">
        <f t="shared" si="0"/>
        <v>0</v>
      </c>
    </row>
    <row r="14" spans="1:20" s="14" customFormat="1" ht="16.5" hidden="1" x14ac:dyDescent="0.3">
      <c r="A14" s="30"/>
      <c r="B14" s="12"/>
      <c r="C14" s="10"/>
      <c r="D14" s="65"/>
      <c r="E14" s="65"/>
      <c r="F14" s="10"/>
      <c r="G14" s="68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11">
        <f t="shared" si="0"/>
        <v>0</v>
      </c>
    </row>
    <row r="15" spans="1:20" s="14" customFormat="1" ht="15" hidden="1" x14ac:dyDescent="0.25">
      <c r="A15" s="15" t="s">
        <v>58</v>
      </c>
      <c r="B15" s="12" t="s">
        <v>55</v>
      </c>
      <c r="C15" s="54" t="s">
        <v>96</v>
      </c>
      <c r="D15" s="10" t="s">
        <v>18</v>
      </c>
      <c r="E15" s="10">
        <v>6502</v>
      </c>
      <c r="F15" s="10">
        <v>17.257999999999999</v>
      </c>
      <c r="G15" s="84" t="s">
        <v>21</v>
      </c>
      <c r="H15" s="52"/>
      <c r="I15" s="52"/>
      <c r="J15" s="52"/>
      <c r="K15" s="52"/>
      <c r="L15" s="52"/>
      <c r="M15" s="52"/>
      <c r="N15" s="52"/>
      <c r="O15" s="52"/>
      <c r="P15" s="52">
        <f>726554-1</f>
        <v>726553</v>
      </c>
      <c r="Q15" s="52"/>
      <c r="R15" s="52"/>
      <c r="S15" s="52"/>
      <c r="T15" s="11">
        <f>SUM(P15)</f>
        <v>726553</v>
      </c>
    </row>
    <row r="16" spans="1:20" s="14" customFormat="1" ht="15" hidden="1" x14ac:dyDescent="0.25">
      <c r="A16" s="15" t="s">
        <v>58</v>
      </c>
      <c r="B16" s="12" t="s">
        <v>57</v>
      </c>
      <c r="C16" s="54" t="s">
        <v>96</v>
      </c>
      <c r="D16" s="10" t="s">
        <v>18</v>
      </c>
      <c r="E16" s="10">
        <v>6502</v>
      </c>
      <c r="F16" s="10">
        <v>17.257999999999999</v>
      </c>
      <c r="G16" s="84" t="s">
        <v>21</v>
      </c>
      <c r="H16" s="52"/>
      <c r="I16" s="52"/>
      <c r="J16" s="52"/>
      <c r="K16" s="52"/>
      <c r="L16" s="52"/>
      <c r="M16" s="52"/>
      <c r="N16" s="52"/>
      <c r="O16" s="52"/>
      <c r="P16" s="52">
        <v>1</v>
      </c>
      <c r="Q16" s="52"/>
      <c r="R16" s="52"/>
      <c r="S16" s="52"/>
      <c r="T16" s="11">
        <f>SUM(P16)</f>
        <v>1</v>
      </c>
    </row>
    <row r="17" spans="1:21" s="14" customFormat="1" ht="16.5" hidden="1" x14ac:dyDescent="0.3">
      <c r="A17" s="30"/>
      <c r="B17" s="53"/>
      <c r="C17" s="32"/>
      <c r="D17" s="10"/>
      <c r="E17" s="12"/>
      <c r="F17" s="10"/>
      <c r="G17" s="68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11">
        <f t="shared" si="0"/>
        <v>0</v>
      </c>
    </row>
    <row r="18" spans="1:21" s="14" customFormat="1" ht="15" hidden="1" x14ac:dyDescent="0.25">
      <c r="A18" s="30" t="s">
        <v>112</v>
      </c>
      <c r="B18" s="12" t="s">
        <v>55</v>
      </c>
      <c r="C18" s="10" t="s">
        <v>113</v>
      </c>
      <c r="D18" s="10" t="s">
        <v>19</v>
      </c>
      <c r="E18" s="10">
        <v>6503</v>
      </c>
      <c r="F18" s="10">
        <v>17.277999999999999</v>
      </c>
      <c r="G18" s="84" t="s">
        <v>21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>
        <f>240691-1</f>
        <v>240690</v>
      </c>
      <c r="S18" s="52"/>
      <c r="T18" s="11">
        <f>R18</f>
        <v>240690</v>
      </c>
    </row>
    <row r="19" spans="1:21" s="14" customFormat="1" ht="15" hidden="1" x14ac:dyDescent="0.25">
      <c r="A19" s="30" t="s">
        <v>112</v>
      </c>
      <c r="B19" s="12" t="s">
        <v>57</v>
      </c>
      <c r="C19" s="10" t="s">
        <v>113</v>
      </c>
      <c r="D19" s="10" t="s">
        <v>19</v>
      </c>
      <c r="E19" s="10">
        <v>6503</v>
      </c>
      <c r="F19" s="10">
        <v>17.277999999999999</v>
      </c>
      <c r="G19" s="84" t="s">
        <v>21</v>
      </c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>
        <v>1</v>
      </c>
      <c r="S19" s="52"/>
      <c r="T19" s="11">
        <f>R19</f>
        <v>1</v>
      </c>
      <c r="U19" s="48"/>
    </row>
    <row r="20" spans="1:21" s="14" customFormat="1" ht="15" hidden="1" x14ac:dyDescent="0.25">
      <c r="A20" s="30" t="s">
        <v>112</v>
      </c>
      <c r="B20" s="12" t="s">
        <v>55</v>
      </c>
      <c r="C20" s="10" t="s">
        <v>114</v>
      </c>
      <c r="D20" s="10" t="s">
        <v>19</v>
      </c>
      <c r="E20" s="10">
        <v>6503</v>
      </c>
      <c r="F20" s="10">
        <v>17.277999999999999</v>
      </c>
      <c r="G20" s="84" t="s">
        <v>21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>
        <f>875858-1</f>
        <v>875857</v>
      </c>
      <c r="S20" s="52"/>
      <c r="T20" s="11">
        <f t="shared" ref="T20:T21" si="1">R20</f>
        <v>875857</v>
      </c>
    </row>
    <row r="21" spans="1:21" s="14" customFormat="1" ht="15" hidden="1" x14ac:dyDescent="0.25">
      <c r="A21" s="30" t="s">
        <v>112</v>
      </c>
      <c r="B21" s="12" t="s">
        <v>57</v>
      </c>
      <c r="C21" s="10" t="s">
        <v>114</v>
      </c>
      <c r="D21" s="10" t="s">
        <v>19</v>
      </c>
      <c r="E21" s="10">
        <v>6503</v>
      </c>
      <c r="F21" s="10">
        <v>17.277999999999999</v>
      </c>
      <c r="G21" s="84" t="s">
        <v>21</v>
      </c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>
        <v>1</v>
      </c>
      <c r="S21" s="52"/>
      <c r="T21" s="11">
        <f t="shared" si="1"/>
        <v>1</v>
      </c>
    </row>
    <row r="22" spans="1:21" s="14" customFormat="1" ht="15" hidden="1" x14ac:dyDescent="0.25">
      <c r="A22" s="37"/>
      <c r="B22" s="12"/>
      <c r="C22" s="57"/>
      <c r="D22" s="28"/>
      <c r="E22" s="58"/>
      <c r="F22" s="58"/>
      <c r="G22" s="58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11"/>
    </row>
    <row r="23" spans="1:21" s="14" customFormat="1" ht="15" hidden="1" x14ac:dyDescent="0.25">
      <c r="A23" s="39"/>
      <c r="B23" s="12"/>
      <c r="C23" s="10"/>
      <c r="D23" s="10"/>
      <c r="E23" s="12"/>
      <c r="F23" s="10"/>
      <c r="G23" s="10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11"/>
    </row>
    <row r="24" spans="1:21" s="14" customFormat="1" ht="15" hidden="1" x14ac:dyDescent="0.25">
      <c r="A24" s="23" t="s">
        <v>7</v>
      </c>
      <c r="B24" s="12"/>
      <c r="C24" s="28"/>
      <c r="D24" s="28"/>
      <c r="E24" s="29"/>
      <c r="F24" s="10"/>
      <c r="G24" s="10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1"/>
    </row>
    <row r="25" spans="1:21" s="14" customFormat="1" ht="15" hidden="1" x14ac:dyDescent="0.25">
      <c r="A25" s="10" t="s">
        <v>43</v>
      </c>
      <c r="B25" s="12"/>
      <c r="C25" s="28"/>
      <c r="D25" s="28"/>
      <c r="E25" s="29"/>
      <c r="F25" s="10"/>
      <c r="G25" s="10"/>
      <c r="H25" s="13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11"/>
    </row>
    <row r="26" spans="1:21" s="14" customFormat="1" ht="30" hidden="1" x14ac:dyDescent="0.25">
      <c r="A26" s="63" t="s">
        <v>44</v>
      </c>
      <c r="B26" s="61" t="s">
        <v>45</v>
      </c>
      <c r="C26" s="10" t="s">
        <v>46</v>
      </c>
      <c r="D26" s="10" t="s">
        <v>47</v>
      </c>
      <c r="E26" s="10" t="s">
        <v>48</v>
      </c>
      <c r="F26" s="10">
        <v>17.225000000000001</v>
      </c>
      <c r="G26" s="71" t="s">
        <v>32</v>
      </c>
      <c r="H26" s="13"/>
      <c r="I26" s="74">
        <f>1057719.94-1</f>
        <v>1057718.94</v>
      </c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11"/>
    </row>
    <row r="27" spans="1:21" s="14" customFormat="1" ht="30" hidden="1" x14ac:dyDescent="0.25">
      <c r="A27" s="63" t="s">
        <v>44</v>
      </c>
      <c r="B27" s="57" t="s">
        <v>49</v>
      </c>
      <c r="C27" s="10" t="s">
        <v>46</v>
      </c>
      <c r="D27" s="10" t="s">
        <v>47</v>
      </c>
      <c r="E27" s="10" t="s">
        <v>48</v>
      </c>
      <c r="F27" s="10">
        <v>17.225000000000001</v>
      </c>
      <c r="G27" s="71" t="s">
        <v>32</v>
      </c>
      <c r="H27" s="13"/>
      <c r="I27" s="74">
        <v>1</v>
      </c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11"/>
    </row>
    <row r="28" spans="1:21" s="14" customFormat="1" ht="15" hidden="1" x14ac:dyDescent="0.25">
      <c r="A28" s="40"/>
      <c r="B28" s="12"/>
      <c r="C28" s="10"/>
      <c r="D28" s="10"/>
      <c r="E28" s="10"/>
      <c r="F28" s="10"/>
      <c r="G28" s="10"/>
      <c r="H28" s="13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11"/>
      <c r="U28" s="48"/>
    </row>
    <row r="29" spans="1:21" s="14" customFormat="1" ht="15" hidden="1" x14ac:dyDescent="0.25">
      <c r="A29" s="15"/>
      <c r="B29" s="12"/>
      <c r="C29" s="10"/>
      <c r="D29" s="10"/>
      <c r="E29" s="10"/>
      <c r="F29" s="10"/>
      <c r="G29" s="10"/>
      <c r="H29" s="13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11"/>
    </row>
    <row r="30" spans="1:21" s="14" customFormat="1" ht="15" hidden="1" x14ac:dyDescent="0.25">
      <c r="A30" s="15"/>
      <c r="B30" s="12"/>
      <c r="C30" s="10"/>
      <c r="D30" s="10"/>
      <c r="E30" s="10"/>
      <c r="F30" s="10"/>
      <c r="G30" s="10"/>
      <c r="H30" s="13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11"/>
    </row>
    <row r="31" spans="1:21" s="14" customFormat="1" ht="15" hidden="1" x14ac:dyDescent="0.25">
      <c r="A31" s="30"/>
      <c r="B31" s="12"/>
      <c r="C31" s="28"/>
      <c r="D31" s="28"/>
      <c r="E31" s="29"/>
      <c r="F31" s="10"/>
      <c r="G31" s="10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1"/>
    </row>
    <row r="32" spans="1:21" s="14" customFormat="1" ht="15" hidden="1" x14ac:dyDescent="0.25">
      <c r="A32" s="23"/>
      <c r="B32" s="12"/>
      <c r="C32" s="28"/>
      <c r="D32" s="28"/>
      <c r="E32" s="29"/>
      <c r="F32" s="10"/>
      <c r="G32" s="10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1"/>
    </row>
    <row r="33" spans="1:20" s="14" customFormat="1" ht="15" hidden="1" x14ac:dyDescent="0.25">
      <c r="A33" s="10"/>
      <c r="B33" s="12"/>
      <c r="C33" s="28"/>
      <c r="D33" s="28"/>
      <c r="E33" s="29"/>
      <c r="F33" s="10"/>
      <c r="G33" s="10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1"/>
    </row>
    <row r="34" spans="1:20" s="14" customFormat="1" ht="15.75" hidden="1" thickBot="1" x14ac:dyDescent="0.3">
      <c r="A34" s="33"/>
      <c r="B34" s="61"/>
      <c r="C34" s="67"/>
      <c r="D34" s="66"/>
      <c r="E34" s="66"/>
      <c r="F34" s="12"/>
      <c r="G34" s="12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1"/>
    </row>
    <row r="35" spans="1:20" s="14" customFormat="1" ht="15" x14ac:dyDescent="0.25">
      <c r="A35" s="37"/>
      <c r="B35" s="12"/>
      <c r="C35" s="10"/>
      <c r="D35" s="10"/>
      <c r="E35" s="10"/>
      <c r="F35" s="12"/>
      <c r="G35" s="12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1"/>
    </row>
    <row r="36" spans="1:20" s="14" customFormat="1" ht="15" x14ac:dyDescent="0.25">
      <c r="A36" s="23" t="s">
        <v>7</v>
      </c>
      <c r="B36" s="40"/>
      <c r="C36" s="40"/>
      <c r="D36" s="40"/>
      <c r="E36" s="40"/>
      <c r="F36" s="59"/>
      <c r="G36" s="59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1"/>
    </row>
    <row r="37" spans="1:20" s="14" customFormat="1" ht="15" x14ac:dyDescent="0.25">
      <c r="A37" s="10" t="s">
        <v>34</v>
      </c>
      <c r="B37" s="40"/>
      <c r="C37" s="40"/>
      <c r="D37" s="40"/>
      <c r="E37" s="40"/>
      <c r="F37" s="59"/>
      <c r="G37" s="59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11"/>
    </row>
    <row r="38" spans="1:20" s="14" customFormat="1" ht="16.5" hidden="1" x14ac:dyDescent="0.3">
      <c r="A38" s="40" t="s">
        <v>60</v>
      </c>
      <c r="B38" s="12" t="s">
        <v>45</v>
      </c>
      <c r="C38" s="10" t="s">
        <v>61</v>
      </c>
      <c r="D38" s="10" t="s">
        <v>12</v>
      </c>
      <c r="E38" s="10" t="s">
        <v>13</v>
      </c>
      <c r="F38" s="12">
        <v>17.207000000000001</v>
      </c>
      <c r="G38" s="69" t="s">
        <v>22</v>
      </c>
      <c r="H38" s="52"/>
      <c r="I38" s="52"/>
      <c r="J38" s="52"/>
      <c r="K38" s="52">
        <f>1265022-1</f>
        <v>1265021</v>
      </c>
      <c r="L38" s="52"/>
      <c r="M38" s="52"/>
      <c r="N38" s="52"/>
      <c r="O38" s="52"/>
      <c r="P38" s="52"/>
      <c r="Q38" s="52"/>
      <c r="R38" s="52"/>
      <c r="S38" s="52"/>
      <c r="T38" s="11"/>
    </row>
    <row r="39" spans="1:20" s="14" customFormat="1" ht="16.5" hidden="1" x14ac:dyDescent="0.3">
      <c r="A39" s="40" t="s">
        <v>60</v>
      </c>
      <c r="B39" s="12" t="s">
        <v>62</v>
      </c>
      <c r="C39" s="10" t="s">
        <v>61</v>
      </c>
      <c r="D39" s="10" t="s">
        <v>12</v>
      </c>
      <c r="E39" s="10" t="s">
        <v>13</v>
      </c>
      <c r="F39" s="12">
        <v>17.207000000000001</v>
      </c>
      <c r="G39" s="69" t="s">
        <v>22</v>
      </c>
      <c r="H39" s="52"/>
      <c r="I39" s="52"/>
      <c r="J39" s="52"/>
      <c r="K39" s="52">
        <v>1</v>
      </c>
      <c r="L39" s="52"/>
      <c r="M39" s="52"/>
      <c r="N39" s="52"/>
      <c r="O39" s="52"/>
      <c r="P39" s="52"/>
      <c r="Q39" s="52"/>
      <c r="R39" s="52"/>
      <c r="S39" s="52"/>
      <c r="T39" s="11"/>
    </row>
    <row r="40" spans="1:20" s="14" customFormat="1" ht="16.5" hidden="1" x14ac:dyDescent="0.3">
      <c r="A40" s="15" t="s">
        <v>63</v>
      </c>
      <c r="B40" s="12" t="s">
        <v>45</v>
      </c>
      <c r="C40" s="10" t="s">
        <v>61</v>
      </c>
      <c r="D40" s="10" t="s">
        <v>12</v>
      </c>
      <c r="E40" s="10" t="s">
        <v>14</v>
      </c>
      <c r="F40" s="12">
        <v>17.207000000000001</v>
      </c>
      <c r="G40" s="69" t="s">
        <v>22</v>
      </c>
      <c r="H40" s="52"/>
      <c r="I40" s="52"/>
      <c r="J40" s="52"/>
      <c r="K40" s="52">
        <f>107758-1</f>
        <v>107757</v>
      </c>
      <c r="L40" s="52"/>
      <c r="M40" s="52"/>
      <c r="N40" s="52"/>
      <c r="O40" s="52"/>
      <c r="P40" s="52"/>
      <c r="Q40" s="52"/>
      <c r="R40" s="52"/>
      <c r="S40" s="52"/>
      <c r="T40" s="11"/>
    </row>
    <row r="41" spans="1:20" s="14" customFormat="1" ht="16.5" hidden="1" x14ac:dyDescent="0.3">
      <c r="A41" s="15" t="s">
        <v>63</v>
      </c>
      <c r="B41" s="12" t="s">
        <v>62</v>
      </c>
      <c r="C41" s="10" t="s">
        <v>61</v>
      </c>
      <c r="D41" s="10" t="s">
        <v>12</v>
      </c>
      <c r="E41" s="10" t="s">
        <v>14</v>
      </c>
      <c r="F41" s="12">
        <v>17.207000000000001</v>
      </c>
      <c r="G41" s="69" t="s">
        <v>22</v>
      </c>
      <c r="H41" s="52"/>
      <c r="I41" s="52"/>
      <c r="J41" s="52"/>
      <c r="K41" s="52">
        <v>1</v>
      </c>
      <c r="L41" s="52"/>
      <c r="M41" s="52"/>
      <c r="N41" s="52"/>
      <c r="O41" s="52"/>
      <c r="P41" s="52"/>
      <c r="Q41" s="52"/>
      <c r="R41" s="52"/>
      <c r="S41" s="52"/>
      <c r="T41" s="11"/>
    </row>
    <row r="42" spans="1:20" s="14" customFormat="1" ht="16.5" hidden="1" x14ac:dyDescent="0.3">
      <c r="A42" s="70" t="s">
        <v>31</v>
      </c>
      <c r="B42" s="12" t="s">
        <v>36</v>
      </c>
      <c r="C42" s="72" t="s">
        <v>37</v>
      </c>
      <c r="D42" s="10" t="s">
        <v>15</v>
      </c>
      <c r="E42" s="10" t="s">
        <v>16</v>
      </c>
      <c r="F42" s="10">
        <v>10.561</v>
      </c>
      <c r="G42" s="83" t="s">
        <v>39</v>
      </c>
      <c r="H42" s="55">
        <v>11723.560000000001</v>
      </c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11"/>
    </row>
    <row r="43" spans="1:20" s="14" customFormat="1" ht="16.5" hidden="1" x14ac:dyDescent="0.3">
      <c r="A43" s="70" t="s">
        <v>31</v>
      </c>
      <c r="B43" s="12" t="s">
        <v>36</v>
      </c>
      <c r="C43" s="72" t="s">
        <v>37</v>
      </c>
      <c r="D43" s="10" t="s">
        <v>15</v>
      </c>
      <c r="E43" s="10" t="s">
        <v>16</v>
      </c>
      <c r="F43" s="10">
        <v>10.561</v>
      </c>
      <c r="G43" s="83" t="s">
        <v>39</v>
      </c>
      <c r="H43" s="55"/>
      <c r="I43" s="55"/>
      <c r="J43" s="55"/>
      <c r="K43" s="55"/>
      <c r="L43" s="55"/>
      <c r="M43" s="55"/>
      <c r="N43" s="55"/>
      <c r="O43" s="55">
        <v>18562.38</v>
      </c>
      <c r="P43" s="55"/>
      <c r="Q43" s="55"/>
      <c r="R43" s="55"/>
      <c r="S43" s="55"/>
      <c r="T43" s="11"/>
    </row>
    <row r="44" spans="1:20" s="14" customFormat="1" ht="16.5" hidden="1" x14ac:dyDescent="0.3">
      <c r="A44" s="85" t="s">
        <v>100</v>
      </c>
      <c r="B44" s="12" t="s">
        <v>101</v>
      </c>
      <c r="C44" s="10" t="s">
        <v>102</v>
      </c>
      <c r="D44" s="10" t="s">
        <v>103</v>
      </c>
      <c r="E44" s="10" t="s">
        <v>104</v>
      </c>
      <c r="F44" s="50"/>
      <c r="G44" s="83"/>
      <c r="H44" s="55"/>
      <c r="I44" s="55"/>
      <c r="J44" s="55"/>
      <c r="K44" s="55"/>
      <c r="L44" s="55"/>
      <c r="M44" s="55"/>
      <c r="N44" s="55"/>
      <c r="O44" s="55"/>
      <c r="P44" s="55"/>
      <c r="Q44" s="55">
        <f>60871.9139950228-1</f>
        <v>60870.913995022798</v>
      </c>
      <c r="R44" s="55"/>
      <c r="S44" s="55"/>
      <c r="T44" s="11"/>
    </row>
    <row r="45" spans="1:20" s="14" customFormat="1" ht="16.5" hidden="1" x14ac:dyDescent="0.3">
      <c r="A45" s="85" t="s">
        <v>100</v>
      </c>
      <c r="B45" s="12" t="s">
        <v>105</v>
      </c>
      <c r="C45" s="10" t="s">
        <v>102</v>
      </c>
      <c r="D45" s="10" t="s">
        <v>103</v>
      </c>
      <c r="E45" s="10" t="s">
        <v>104</v>
      </c>
      <c r="F45" s="50"/>
      <c r="G45" s="83"/>
      <c r="H45" s="55"/>
      <c r="I45" s="55"/>
      <c r="J45" s="55"/>
      <c r="K45" s="55"/>
      <c r="L45" s="55"/>
      <c r="M45" s="55"/>
      <c r="N45" s="55"/>
      <c r="O45" s="55"/>
      <c r="P45" s="55"/>
      <c r="Q45" s="55">
        <v>1</v>
      </c>
      <c r="R45" s="55"/>
      <c r="S45" s="55"/>
      <c r="T45" s="11"/>
    </row>
    <row r="46" spans="1:20" s="14" customFormat="1" ht="16.5" x14ac:dyDescent="0.3">
      <c r="A46" s="85" t="s">
        <v>116</v>
      </c>
      <c r="B46" s="12" t="s">
        <v>55</v>
      </c>
      <c r="C46" s="87" t="s">
        <v>117</v>
      </c>
      <c r="D46" s="88" t="s">
        <v>118</v>
      </c>
      <c r="E46" s="10" t="s">
        <v>119</v>
      </c>
      <c r="F46" s="50"/>
      <c r="G46" s="83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>
        <v>4375</v>
      </c>
      <c r="T46" s="11">
        <f>S46</f>
        <v>4375</v>
      </c>
    </row>
    <row r="47" spans="1:20" s="14" customFormat="1" ht="16.5" x14ac:dyDescent="0.3">
      <c r="A47" s="85" t="s">
        <v>120</v>
      </c>
      <c r="B47" s="12" t="s">
        <v>55</v>
      </c>
      <c r="C47" s="89" t="s">
        <v>121</v>
      </c>
      <c r="D47" s="89" t="s">
        <v>122</v>
      </c>
      <c r="E47" s="10" t="s">
        <v>123</v>
      </c>
      <c r="F47" s="50"/>
      <c r="G47" s="83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>
        <v>15441.18</v>
      </c>
      <c r="T47" s="11">
        <f t="shared" ref="T47:T49" si="2">S47</f>
        <v>15441.18</v>
      </c>
    </row>
    <row r="48" spans="1:20" s="14" customFormat="1" ht="16.5" x14ac:dyDescent="0.3">
      <c r="A48" s="85" t="s">
        <v>124</v>
      </c>
      <c r="B48" s="12" t="s">
        <v>55</v>
      </c>
      <c r="C48" s="90" t="s">
        <v>125</v>
      </c>
      <c r="D48" s="90" t="s">
        <v>126</v>
      </c>
      <c r="E48" s="10" t="s">
        <v>127</v>
      </c>
      <c r="F48" s="50"/>
      <c r="G48" s="83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>
        <v>20588.23</v>
      </c>
      <c r="T48" s="11">
        <f t="shared" si="2"/>
        <v>20588.23</v>
      </c>
    </row>
    <row r="49" spans="1:20" s="14" customFormat="1" ht="16.5" x14ac:dyDescent="0.3">
      <c r="A49" s="85" t="s">
        <v>128</v>
      </c>
      <c r="B49" s="12" t="s">
        <v>55</v>
      </c>
      <c r="C49" s="91" t="s">
        <v>129</v>
      </c>
      <c r="D49" s="91" t="s">
        <v>130</v>
      </c>
      <c r="E49" s="10" t="s">
        <v>131</v>
      </c>
      <c r="F49" s="50"/>
      <c r="G49" s="6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>
        <v>15245.06</v>
      </c>
      <c r="T49" s="11">
        <f t="shared" si="2"/>
        <v>15245.06</v>
      </c>
    </row>
    <row r="50" spans="1:20" s="14" customFormat="1" ht="16.5" x14ac:dyDescent="0.3">
      <c r="A50" s="70"/>
      <c r="B50" s="12"/>
      <c r="C50" s="82"/>
      <c r="D50" s="50"/>
      <c r="E50" s="50"/>
      <c r="F50" s="50"/>
      <c r="G50" s="6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11"/>
    </row>
    <row r="51" spans="1:20" s="14" customFormat="1" ht="15" x14ac:dyDescent="0.25">
      <c r="A51" s="15"/>
      <c r="B51" s="12"/>
      <c r="C51" s="35"/>
      <c r="D51" s="35"/>
      <c r="E51" s="36"/>
      <c r="F51" s="34"/>
      <c r="G51" s="34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11"/>
    </row>
    <row r="52" spans="1:20" s="14" customFormat="1" ht="15" hidden="1" x14ac:dyDescent="0.25">
      <c r="A52" s="23" t="s">
        <v>7</v>
      </c>
      <c r="B52" s="12"/>
      <c r="C52" s="35"/>
      <c r="D52" s="35"/>
      <c r="E52" s="36"/>
      <c r="F52" s="34"/>
      <c r="G52" s="34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11"/>
    </row>
    <row r="53" spans="1:20" s="14" customFormat="1" ht="15" hidden="1" x14ac:dyDescent="0.25">
      <c r="A53" s="10" t="s">
        <v>70</v>
      </c>
      <c r="B53" s="12"/>
      <c r="C53" s="28"/>
      <c r="D53" s="35"/>
      <c r="E53" s="36"/>
      <c r="F53" s="34"/>
      <c r="G53" s="34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11"/>
    </row>
    <row r="54" spans="1:20" s="14" customFormat="1" ht="15" hidden="1" x14ac:dyDescent="0.25">
      <c r="A54" s="33" t="s">
        <v>71</v>
      </c>
      <c r="B54" s="61" t="s">
        <v>45</v>
      </c>
      <c r="C54" s="51" t="s">
        <v>72</v>
      </c>
      <c r="D54" s="66" t="s">
        <v>73</v>
      </c>
      <c r="E54" s="66" t="s">
        <v>74</v>
      </c>
      <c r="F54" s="12" t="s">
        <v>75</v>
      </c>
      <c r="G54" s="34"/>
      <c r="H54" s="55"/>
      <c r="I54" s="55"/>
      <c r="J54" s="55"/>
      <c r="K54" s="55"/>
      <c r="L54" s="55">
        <v>851699.54</v>
      </c>
      <c r="M54" s="55"/>
      <c r="N54" s="55"/>
      <c r="O54" s="55"/>
      <c r="P54" s="55"/>
      <c r="Q54" s="55"/>
      <c r="R54" s="55"/>
      <c r="S54" s="55"/>
      <c r="T54" s="11"/>
    </row>
    <row r="55" spans="1:20" s="14" customFormat="1" ht="15" hidden="1" x14ac:dyDescent="0.25">
      <c r="A55" s="75" t="s">
        <v>79</v>
      </c>
      <c r="B55" s="61" t="s">
        <v>45</v>
      </c>
      <c r="C55" s="56" t="s">
        <v>80</v>
      </c>
      <c r="D55" s="66" t="s">
        <v>81</v>
      </c>
      <c r="E55" s="76" t="s">
        <v>82</v>
      </c>
      <c r="F55" s="10" t="s">
        <v>75</v>
      </c>
      <c r="G55" s="34"/>
      <c r="H55" s="55"/>
      <c r="I55" s="55"/>
      <c r="J55" s="55"/>
      <c r="K55" s="55"/>
      <c r="L55" s="55"/>
      <c r="M55" s="55">
        <v>95000</v>
      </c>
      <c r="N55" s="55"/>
      <c r="O55" s="55"/>
      <c r="P55" s="55"/>
      <c r="Q55" s="55"/>
      <c r="R55" s="55"/>
      <c r="S55" s="55"/>
      <c r="T55" s="11">
        <f>SUM(M55)</f>
        <v>95000</v>
      </c>
    </row>
    <row r="56" spans="1:20" s="14" customFormat="1" ht="15" hidden="1" x14ac:dyDescent="0.25">
      <c r="A56" s="10"/>
      <c r="B56" s="12"/>
      <c r="C56" s="35"/>
      <c r="D56" s="35"/>
      <c r="E56" s="36"/>
      <c r="F56" s="34"/>
      <c r="G56" s="34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11"/>
    </row>
    <row r="57" spans="1:20" s="14" customFormat="1" ht="15" hidden="1" x14ac:dyDescent="0.25">
      <c r="A57" s="10"/>
      <c r="B57" s="12"/>
      <c r="C57" s="35"/>
      <c r="D57" s="35"/>
      <c r="E57" s="36"/>
      <c r="F57" s="34"/>
      <c r="G57" s="34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11"/>
    </row>
    <row r="58" spans="1:20" s="14" customFormat="1" ht="15" hidden="1" x14ac:dyDescent="0.25">
      <c r="A58" s="15"/>
      <c r="B58" s="12"/>
      <c r="C58" s="35"/>
      <c r="D58" s="35"/>
      <c r="E58" s="28"/>
      <c r="F58" s="34"/>
      <c r="G58" s="34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11"/>
    </row>
    <row r="59" spans="1:20" s="14" customFormat="1" ht="15" hidden="1" x14ac:dyDescent="0.25">
      <c r="A59" s="15"/>
      <c r="B59" s="12"/>
      <c r="C59" s="35"/>
      <c r="D59" s="35"/>
      <c r="E59" s="28"/>
      <c r="F59" s="34"/>
      <c r="G59" s="34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11"/>
    </row>
    <row r="60" spans="1:20" s="14" customFormat="1" ht="15" hidden="1" x14ac:dyDescent="0.25">
      <c r="A60" s="23" t="s">
        <v>7</v>
      </c>
      <c r="B60" s="12"/>
      <c r="C60" s="28"/>
      <c r="D60" s="35"/>
      <c r="E60" s="35"/>
      <c r="F60" s="34"/>
      <c r="G60" s="34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11"/>
    </row>
    <row r="61" spans="1:20" s="14" customFormat="1" ht="15" hidden="1" x14ac:dyDescent="0.25">
      <c r="A61" s="10" t="s">
        <v>23</v>
      </c>
      <c r="B61" s="12"/>
      <c r="C61" s="28"/>
      <c r="D61" s="35"/>
      <c r="E61" s="35"/>
      <c r="F61" s="34"/>
      <c r="G61" s="34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11"/>
    </row>
    <row r="62" spans="1:20" s="14" customFormat="1" ht="16.5" hidden="1" x14ac:dyDescent="0.3">
      <c r="A62" s="30"/>
      <c r="B62" s="12"/>
      <c r="C62" s="10"/>
      <c r="D62" s="54"/>
      <c r="E62" s="54"/>
      <c r="F62" s="10"/>
      <c r="G62" s="69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11"/>
    </row>
    <row r="63" spans="1:20" s="14" customFormat="1" ht="16.5" hidden="1" x14ac:dyDescent="0.3">
      <c r="A63" s="30"/>
      <c r="B63" s="12"/>
      <c r="C63" s="10"/>
      <c r="D63" s="54" t="s">
        <v>25</v>
      </c>
      <c r="E63" s="54" t="s">
        <v>26</v>
      </c>
      <c r="F63" s="10">
        <v>17.245000000000001</v>
      </c>
      <c r="G63" s="69" t="s">
        <v>24</v>
      </c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11"/>
    </row>
    <row r="64" spans="1:20" s="14" customFormat="1" ht="15" hidden="1" x14ac:dyDescent="0.25">
      <c r="A64" s="30"/>
      <c r="B64" s="12"/>
      <c r="C64" s="10"/>
      <c r="D64" s="10"/>
      <c r="E64" s="10"/>
      <c r="F64" s="10"/>
      <c r="G64" s="50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11"/>
    </row>
    <row r="65" spans="1:20" s="14" customFormat="1" ht="15" hidden="1" x14ac:dyDescent="0.25">
      <c r="A65" s="30"/>
      <c r="B65" s="12"/>
      <c r="C65" s="10"/>
      <c r="D65" s="10"/>
      <c r="E65" s="10"/>
      <c r="F65" s="10"/>
      <c r="G65" s="50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11"/>
    </row>
    <row r="66" spans="1:20" s="14" customFormat="1" ht="15" hidden="1" x14ac:dyDescent="0.25">
      <c r="A66" s="23" t="s">
        <v>7</v>
      </c>
      <c r="B66" s="12"/>
      <c r="C66" s="10"/>
      <c r="D66" s="10"/>
      <c r="E66" s="10"/>
      <c r="F66" s="10"/>
      <c r="G66" s="50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11"/>
    </row>
    <row r="67" spans="1:20" s="14" customFormat="1" ht="15" hidden="1" x14ac:dyDescent="0.25">
      <c r="A67" s="10" t="s">
        <v>86</v>
      </c>
      <c r="B67" s="12"/>
      <c r="C67" s="10"/>
      <c r="D67" s="10"/>
      <c r="E67" s="10"/>
      <c r="F67" s="10"/>
      <c r="G67" s="50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11"/>
    </row>
    <row r="68" spans="1:20" s="14" customFormat="1" ht="16.5" hidden="1" x14ac:dyDescent="0.3">
      <c r="A68" s="77" t="s">
        <v>92</v>
      </c>
      <c r="B68" s="78" t="s">
        <v>87</v>
      </c>
      <c r="C68" s="73" t="s">
        <v>88</v>
      </c>
      <c r="D68" s="65" t="s">
        <v>89</v>
      </c>
      <c r="E68" s="79" t="s">
        <v>90</v>
      </c>
      <c r="F68" s="80">
        <v>17.800999999999998</v>
      </c>
      <c r="G68" s="81" t="s">
        <v>91</v>
      </c>
      <c r="H68" s="55"/>
      <c r="I68" s="55"/>
      <c r="J68" s="55"/>
      <c r="K68" s="55"/>
      <c r="L68" s="55"/>
      <c r="M68" s="55"/>
      <c r="N68" s="55">
        <v>9805</v>
      </c>
      <c r="O68" s="55"/>
      <c r="P68" s="55"/>
      <c r="Q68" s="55"/>
      <c r="R68" s="55"/>
      <c r="S68" s="55"/>
      <c r="T68" s="11">
        <f>SUM(N68)</f>
        <v>9805</v>
      </c>
    </row>
    <row r="69" spans="1:20" s="14" customFormat="1" ht="15" hidden="1" x14ac:dyDescent="0.25">
      <c r="A69" s="40"/>
      <c r="B69" s="12"/>
      <c r="C69" s="10"/>
      <c r="D69" s="10"/>
      <c r="E69" s="10"/>
      <c r="F69" s="10"/>
      <c r="G69" s="50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11"/>
    </row>
    <row r="70" spans="1:20" s="14" customFormat="1" ht="15" hidden="1" x14ac:dyDescent="0.25">
      <c r="A70" s="40"/>
      <c r="B70" s="12"/>
      <c r="C70" s="10"/>
      <c r="D70" s="10"/>
      <c r="E70" s="10"/>
      <c r="F70" s="10"/>
      <c r="G70" s="50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11"/>
    </row>
    <row r="71" spans="1:20" s="14" customFormat="1" ht="15" hidden="1" x14ac:dyDescent="0.25">
      <c r="A71" s="40"/>
      <c r="B71" s="12"/>
      <c r="C71" s="10"/>
      <c r="D71" s="10"/>
      <c r="E71" s="10"/>
      <c r="F71" s="10"/>
      <c r="G71" s="50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11"/>
    </row>
    <row r="72" spans="1:20" s="14" customFormat="1" ht="15" hidden="1" x14ac:dyDescent="0.25">
      <c r="A72" s="40"/>
      <c r="B72" s="12"/>
      <c r="C72" s="10"/>
      <c r="D72" s="10"/>
      <c r="E72" s="10"/>
      <c r="F72" s="10"/>
      <c r="G72" s="50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11"/>
    </row>
    <row r="73" spans="1:20" s="14" customFormat="1" ht="15.75" thickBot="1" x14ac:dyDescent="0.3">
      <c r="A73" s="49"/>
      <c r="B73" s="49"/>
      <c r="C73" s="49"/>
      <c r="D73" s="50"/>
      <c r="E73" s="50"/>
      <c r="F73" s="50"/>
      <c r="G73" s="50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11"/>
    </row>
    <row r="74" spans="1:20" s="9" customFormat="1" ht="17.25" thickBot="1" x14ac:dyDescent="0.35">
      <c r="A74" s="41" t="s">
        <v>0</v>
      </c>
      <c r="B74" s="42"/>
      <c r="C74" s="43"/>
      <c r="D74" s="43"/>
      <c r="E74" s="43"/>
      <c r="F74" s="43"/>
      <c r="G74" s="43"/>
      <c r="H74" s="60">
        <f>SUM(H6:H73)</f>
        <v>11723.560000000001</v>
      </c>
      <c r="I74" s="22">
        <f>SUM(I26:I73)</f>
        <v>1057719.94</v>
      </c>
      <c r="J74" s="22">
        <f>SUM(J7:J34)</f>
        <v>1183251</v>
      </c>
      <c r="K74" s="60">
        <f>SUM(K38:K70)</f>
        <v>1372780</v>
      </c>
      <c r="L74" s="60">
        <f>SUM(L51:L57)</f>
        <v>851699.54</v>
      </c>
      <c r="M74" s="60">
        <f>SUM(M52:M57)</f>
        <v>95000</v>
      </c>
      <c r="N74" s="60">
        <f>SUM(N67:N69)</f>
        <v>9805</v>
      </c>
      <c r="O74" s="60">
        <f>SUM(O39:O49)</f>
        <v>18562.38</v>
      </c>
      <c r="P74" s="60">
        <f>SUM(P7:P17)</f>
        <v>726554</v>
      </c>
      <c r="Q74" s="60">
        <f>SUM(Q37:Q50)</f>
        <v>60871.913995022798</v>
      </c>
      <c r="R74" s="60">
        <f>SUM(R8:R25)</f>
        <v>1116549</v>
      </c>
      <c r="S74" s="60">
        <f>SUM(S37:S51)</f>
        <v>55649.47</v>
      </c>
      <c r="T74" s="22"/>
    </row>
    <row r="75" spans="1:20" s="9" customFormat="1" ht="16.5" x14ac:dyDescent="0.3">
      <c r="A75" s="16"/>
      <c r="B75" s="16"/>
      <c r="C75" s="17"/>
      <c r="D75" s="17"/>
      <c r="E75" s="17"/>
      <c r="F75" s="17"/>
      <c r="G75" s="17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9"/>
    </row>
    <row r="76" spans="1:20" s="9" customFormat="1" ht="16.5" x14ac:dyDescent="0.3">
      <c r="A76" s="14" t="s">
        <v>8</v>
      </c>
      <c r="C76" s="27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</row>
    <row r="77" spans="1:20" s="9" customFormat="1" ht="16.5" hidden="1" x14ac:dyDescent="0.3">
      <c r="A77" s="14" t="s">
        <v>38</v>
      </c>
      <c r="C77" s="27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</row>
    <row r="78" spans="1:20" s="9" customFormat="1" ht="16.5" hidden="1" x14ac:dyDescent="0.3">
      <c r="A78" s="16" t="s">
        <v>33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</row>
    <row r="79" spans="1:20" ht="15" hidden="1" x14ac:dyDescent="0.25">
      <c r="A79" s="14" t="s">
        <v>41</v>
      </c>
    </row>
    <row r="80" spans="1:20" ht="15" hidden="1" x14ac:dyDescent="0.25">
      <c r="A80" s="16" t="s">
        <v>42</v>
      </c>
    </row>
    <row r="81" spans="1:1" ht="15" hidden="1" x14ac:dyDescent="0.25">
      <c r="A81" s="14" t="s">
        <v>52</v>
      </c>
    </row>
    <row r="82" spans="1:1" ht="15" hidden="1" x14ac:dyDescent="0.25">
      <c r="A82" s="16" t="s">
        <v>53</v>
      </c>
    </row>
    <row r="83" spans="1:1" ht="15" hidden="1" x14ac:dyDescent="0.25">
      <c r="A83" s="14" t="s">
        <v>64</v>
      </c>
    </row>
    <row r="84" spans="1:1" ht="15" hidden="1" x14ac:dyDescent="0.25">
      <c r="A84" s="16" t="s">
        <v>65</v>
      </c>
    </row>
    <row r="85" spans="1:1" ht="15" hidden="1" x14ac:dyDescent="0.25">
      <c r="A85" s="14" t="s">
        <v>68</v>
      </c>
    </row>
    <row r="86" spans="1:1" ht="15" hidden="1" x14ac:dyDescent="0.25">
      <c r="A86" s="16" t="s">
        <v>67</v>
      </c>
    </row>
    <row r="87" spans="1:1" ht="15" hidden="1" x14ac:dyDescent="0.25">
      <c r="A87" s="14" t="s">
        <v>77</v>
      </c>
    </row>
    <row r="88" spans="1:1" ht="15" hidden="1" x14ac:dyDescent="0.25">
      <c r="A88" s="16" t="s">
        <v>78</v>
      </c>
    </row>
    <row r="89" spans="1:1" ht="15" hidden="1" x14ac:dyDescent="0.25">
      <c r="A89" s="14" t="s">
        <v>85</v>
      </c>
    </row>
    <row r="90" spans="1:1" ht="15" hidden="1" x14ac:dyDescent="0.25">
      <c r="A90" s="16" t="s">
        <v>84</v>
      </c>
    </row>
    <row r="91" spans="1:1" ht="15" hidden="1" x14ac:dyDescent="0.25">
      <c r="A91" s="14" t="s">
        <v>94</v>
      </c>
    </row>
    <row r="92" spans="1:1" ht="15" hidden="1" x14ac:dyDescent="0.25">
      <c r="A92" s="16" t="s">
        <v>33</v>
      </c>
    </row>
    <row r="93" spans="1:1" ht="15" hidden="1" x14ac:dyDescent="0.25">
      <c r="A93" s="14" t="s">
        <v>98</v>
      </c>
    </row>
    <row r="94" spans="1:1" ht="15" hidden="1" x14ac:dyDescent="0.25">
      <c r="A94" s="16" t="s">
        <v>97</v>
      </c>
    </row>
    <row r="95" spans="1:1" ht="15" hidden="1" x14ac:dyDescent="0.25">
      <c r="A95" s="14" t="s">
        <v>108</v>
      </c>
    </row>
    <row r="96" spans="1:1" ht="15" hidden="1" x14ac:dyDescent="0.25">
      <c r="A96" s="16" t="s">
        <v>106</v>
      </c>
    </row>
    <row r="97" spans="1:1" hidden="1" x14ac:dyDescent="0.25">
      <c r="A97" s="86" t="s">
        <v>107</v>
      </c>
    </row>
    <row r="98" spans="1:1" hidden="1" x14ac:dyDescent="0.25"/>
    <row r="100" spans="1:1" ht="15" hidden="1" x14ac:dyDescent="0.25">
      <c r="A100" s="14" t="s">
        <v>111</v>
      </c>
    </row>
    <row r="101" spans="1:1" ht="15" hidden="1" x14ac:dyDescent="0.25">
      <c r="A101" s="16" t="s">
        <v>110</v>
      </c>
    </row>
    <row r="102" spans="1:1" ht="15" x14ac:dyDescent="0.25">
      <c r="A102" s="14" t="s">
        <v>133</v>
      </c>
    </row>
    <row r="103" spans="1:1" ht="15" x14ac:dyDescent="0.25">
      <c r="A103" s="16" t="s">
        <v>132</v>
      </c>
    </row>
    <row r="110" spans="1:1" ht="16.5" x14ac:dyDescent="0.3">
      <c r="A110" s="9" t="s">
        <v>27</v>
      </c>
    </row>
    <row r="111" spans="1:1" ht="16.5" x14ac:dyDescent="0.3">
      <c r="A111" s="9" t="s">
        <v>30</v>
      </c>
    </row>
    <row r="112" spans="1:1" ht="16.5" x14ac:dyDescent="0.3">
      <c r="A112" s="9" t="s">
        <v>28</v>
      </c>
    </row>
    <row r="113" spans="1:1" ht="16.5" x14ac:dyDescent="0.3">
      <c r="A113" s="9" t="s">
        <v>29</v>
      </c>
    </row>
  </sheetData>
  <mergeCells count="1">
    <mergeCell ref="B1:F1"/>
  </mergeCells>
  <phoneticPr fontId="0" type="noConversion"/>
  <hyperlinks>
    <hyperlink ref="A97" r:id="rId1" display="mailto:Lisa.J.Caissie@mass.gov" xr:uid="{074B6DEE-0AED-4EA6-8E1D-BD889A4A975D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2025-01-03T21:44:53Z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