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993E713-10D7-44BD-B9DB-C9E0897914A3}" xr6:coauthVersionLast="47" xr6:coauthVersionMax="47" xr10:uidLastSave="{00000000-0000-0000-0000-000000000000}"/>
  <bookViews>
    <workbookView xWindow="-1125" yWindow="90" windowWidth="28500" windowHeight="15300" xr2:uid="{00000000-000D-0000-FFFF-FFFF00000000}"/>
  </bookViews>
  <sheets>
    <sheet name="METRO N REB" sheetId="2" r:id="rId1"/>
  </sheets>
  <definedNames>
    <definedName name="_xlnm.Print_Area" localSheetId="0">'METRO N REB'!$A$1:$F$76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0" i="2" l="1"/>
  <c r="U74" i="2"/>
  <c r="V69" i="2"/>
  <c r="T74" i="2"/>
  <c r="V47" i="2"/>
  <c r="V48" i="2"/>
  <c r="V49" i="2"/>
  <c r="V46" i="2"/>
  <c r="S74" i="2"/>
  <c r="V21" i="2"/>
  <c r="V19" i="2"/>
  <c r="R18" i="2"/>
  <c r="R74" i="2" s="1"/>
  <c r="R20" i="2"/>
  <c r="V20" i="2" s="1"/>
  <c r="Q44" i="2"/>
  <c r="V16" i="2"/>
  <c r="P15" i="2"/>
  <c r="P74" i="2" s="1"/>
  <c r="O74" i="2"/>
  <c r="V68" i="2"/>
  <c r="N74" i="2"/>
  <c r="V55" i="2"/>
  <c r="M74" i="2"/>
  <c r="L74" i="2"/>
  <c r="K38" i="2"/>
  <c r="K40" i="2"/>
  <c r="J10" i="2"/>
  <c r="V10" i="2" s="1"/>
  <c r="J8" i="2"/>
  <c r="V8" i="2" s="1"/>
  <c r="V9" i="2"/>
  <c r="V11" i="2"/>
  <c r="V12" i="2"/>
  <c r="V13" i="2"/>
  <c r="V14" i="2"/>
  <c r="V17" i="2"/>
  <c r="I26" i="2"/>
  <c r="I74" i="2" s="1"/>
  <c r="H74" i="2"/>
  <c r="V18" i="2" l="1"/>
  <c r="Q74" i="2"/>
  <c r="V15" i="2"/>
  <c r="K74" i="2"/>
  <c r="J74" i="2"/>
</calcChain>
</file>

<file path=xl/sharedStrings.xml><?xml version="1.0" encoding="utf-8"?>
<sst xmlns="http://schemas.openxmlformats.org/spreadsheetml/2006/main" count="231" uniqueCount="145">
  <si>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</si>
  <si>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</si>
  <si>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</si>
  <si>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</si>
  <si>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</si>
  <si>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</si>
  <si>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</si>
  <si>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</si>
  <si>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</si>
  <si>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</si>
  <si>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</si>
  <si>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</si>
  <si>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</si>
  <si>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</si>
  <si>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</si>
  <si>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</si>
  <si>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</si>
  <si>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</si>
  <si>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</si>
  <si>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</si>
  <si>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</si>
  <si>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</si>
  <si>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</si>
  <si>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</si>
  <si>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</si>
  <si>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</si>
  <si>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</si>
  <si>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</si>
  <si>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</si>
  <si>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</si>
  <si>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</si>
  <si>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</si>
  <si>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</si>
  <si>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</si>
  <si>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</si>
  <si>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</si>
  <si>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</si>
  <si>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</si>
  <si>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</si>
  <si>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</si>
  <si>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</si>
  <si>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</si>
  <si>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</si>
  <si>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</si>
  <si>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</si>
  <si>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</si>
  <si>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</si>
  <si>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</si>
  <si>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</si>
  <si>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</si>
  <si>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</si>
  <si>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</si>
  <si>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</si>
  <si>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</si>
  <si>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</si>
  <si>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</si>
  <si>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</si>
  <si>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</si>
  <si>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</si>
  <si>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</si>
  <si>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</si>
  <si>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</si>
  <si>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</si>
  <si>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</si>
  <si>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</si>
  <si>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</si>
  <si>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</si>
  <si>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</si>
  <si>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</si>
  <si>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</si>
  <si>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</si>
  <si>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</si>
  <si>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</si>
  <si>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</si>
  <si>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</si>
  <si>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</si>
  <si>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</si>
  <si>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</si>
  <si>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</si>
  <si>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</si>
  <si>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</si>
  <si>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</si>
  <si>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</si>
  <si>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</si>
  <si>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</si>
  <si>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</si>
  <si>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</si>
  <si>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</si>
  <si>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</si>
  <si>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</si>
  <si>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</si>
  <si>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</si>
  <si>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</si>
  <si>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</si>
  <si>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</si>
  <si>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</si>
  <si>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</si>
  <si>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</si>
  <si>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</si>
  <si>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</si>
  <si>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</si>
  <si>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</si>
  <si>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</si>
  <si>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</si>
  <si>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</si>
  <si>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</si>
  <si>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</si>
  <si>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</si>
  <si>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</si>
  <si>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</si>
  <si>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</si>
  <si>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</si>
  <si>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</si>
  <si>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</si>
  <si>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</si>
  <si>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</si>
  <si>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</si>
  <si>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</si>
  <si>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</si>
  <si>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</si>
  <si>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</si>
  <si>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</si>
  <si>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</si>
  <si>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</si>
  <si>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</si>
  <si>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</si>
  <si>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</si>
  <si>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</si>
  <si>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</si>
  <si>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</si>
  <si>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</si>
  <si>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</si>
  <si>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</si>
  <si>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</si>
  <si>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 DECEMBER 23, 2024</t>
  </si>
  <si>
    <t xml:space="preserve">JVSG FY25 Infrastructure </t>
  </si>
  <si>
    <t>K109</t>
  </si>
  <si>
    <t>BUDGET #12 FY25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</si>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</sst>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7"/>
  <sheetViews>
    <sheetView tabSelected="1" zoomScale="120" zoomScaleNormal="120" workbookViewId="0">
      <selection activeCell="U50" sqref="U50"/>
    </sheetView>
  </sheetViews>
  <sheetFormatPr defaultColWidth="9.140625" defaultRowHeight="13.5" x14ac:dyDescent="0.25"/>
  <cols>
    <col min="1" max="1" width="51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12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8" width="13.7109375" style="2" hidden="1" customWidth="1"/>
    <col min="19" max="19" width="11.140625" style="2" hidden="1" customWidth="1"/>
    <col min="20" max="20" width="11.7109375" style="2" hidden="1" customWidth="1"/>
    <col min="21" max="21" width="15.7109375" style="2" customWidth="1"/>
    <col min="22" max="22" width="14.42578125" style="3" hidden="1" customWidth="1"/>
    <col min="23" max="23" width="14" style="3" bestFit="1" customWidth="1"/>
    <col min="24" max="16384" width="9.140625" style="3"/>
  </cols>
  <sheetData>
    <row r="1" spans="1:22" ht="20.25" x14ac:dyDescent="0.3">
      <c r="A1" s="3" t="s">
        <v>10</v>
      </c>
      <c r="B1" s="94" t="s">
        <v>9</v>
      </c>
      <c r="C1" s="95"/>
      <c r="D1" s="95"/>
      <c r="E1" s="95"/>
      <c r="F1" s="95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20.25" x14ac:dyDescent="0.3">
      <c r="A2" s="31"/>
      <c r="B2" s="6"/>
      <c r="C2" s="6"/>
      <c r="D2" s="6"/>
      <c r="E2" s="7"/>
      <c r="F2" s="7"/>
      <c r="G2" s="7"/>
      <c r="V2" s="2"/>
    </row>
    <row r="3" spans="1:22" ht="20.25" x14ac:dyDescent="0.3">
      <c r="A3" s="4" t="s">
        <v>11</v>
      </c>
      <c r="B3" s="51"/>
      <c r="C3" s="1"/>
      <c r="V3" s="2"/>
    </row>
    <row r="4" spans="1:22" ht="21" thickBot="1" x14ac:dyDescent="0.35">
      <c r="A4" s="4"/>
      <c r="B4" s="5"/>
      <c r="C4" s="1"/>
    </row>
    <row r="5" spans="1:22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2" t="s">
        <v>20</v>
      </c>
      <c r="H5" s="26" t="s">
        <v>35</v>
      </c>
      <c r="I5" s="62" t="s">
        <v>40</v>
      </c>
      <c r="J5" s="62" t="s">
        <v>50</v>
      </c>
      <c r="K5" s="62" t="s">
        <v>66</v>
      </c>
      <c r="L5" s="62" t="s">
        <v>69</v>
      </c>
      <c r="M5" s="62" t="s">
        <v>76</v>
      </c>
      <c r="N5" s="62" t="s">
        <v>83</v>
      </c>
      <c r="O5" s="62" t="s">
        <v>93</v>
      </c>
      <c r="P5" s="62" t="s">
        <v>95</v>
      </c>
      <c r="Q5" s="62" t="s">
        <v>99</v>
      </c>
      <c r="R5" s="62" t="s">
        <v>109</v>
      </c>
      <c r="S5" s="62" t="s">
        <v>115</v>
      </c>
      <c r="T5" s="62" t="s">
        <v>137</v>
      </c>
      <c r="U5" s="62" t="s">
        <v>138</v>
      </c>
      <c r="V5" s="8" t="s">
        <v>6</v>
      </c>
    </row>
    <row r="6" spans="1:22" s="14" customFormat="1" ht="15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24"/>
    </row>
    <row r="7" spans="1:22" s="14" customFormat="1" ht="24.6" hidden="1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1:22" s="14" customFormat="1" ht="16.5" hidden="1" x14ac:dyDescent="0.3">
      <c r="A8" s="64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68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11">
        <f>SUM(J8)</f>
        <v>1005464</v>
      </c>
    </row>
    <row r="9" spans="1:22" s="14" customFormat="1" ht="16.5" hidden="1" x14ac:dyDescent="0.3">
      <c r="A9" s="64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68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11">
        <f t="shared" ref="V9:V17" si="0">SUM(J9)</f>
        <v>1</v>
      </c>
    </row>
    <row r="10" spans="1:22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68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11">
        <f t="shared" si="0"/>
        <v>177785</v>
      </c>
    </row>
    <row r="11" spans="1:22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68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11">
        <f t="shared" si="0"/>
        <v>1</v>
      </c>
    </row>
    <row r="12" spans="1:22" s="14" customFormat="1" ht="16.5" hidden="1" x14ac:dyDescent="0.3">
      <c r="A12" s="30"/>
      <c r="B12" s="12"/>
      <c r="C12" s="10"/>
      <c r="D12" s="65"/>
      <c r="E12" s="65"/>
      <c r="F12" s="10"/>
      <c r="G12" s="6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11">
        <f t="shared" si="0"/>
        <v>0</v>
      </c>
    </row>
    <row r="13" spans="1:22" s="14" customFormat="1" ht="16.5" hidden="1" x14ac:dyDescent="0.3">
      <c r="A13" s="30"/>
      <c r="B13" s="12"/>
      <c r="C13" s="10"/>
      <c r="D13" s="65"/>
      <c r="E13" s="65"/>
      <c r="F13" s="10"/>
      <c r="G13" s="68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11">
        <f t="shared" si="0"/>
        <v>0</v>
      </c>
    </row>
    <row r="14" spans="1:22" s="14" customFormat="1" ht="16.5" hidden="1" x14ac:dyDescent="0.3">
      <c r="A14" s="30"/>
      <c r="B14" s="12"/>
      <c r="C14" s="10"/>
      <c r="D14" s="65"/>
      <c r="E14" s="65"/>
      <c r="F14" s="10"/>
      <c r="G14" s="6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11">
        <f t="shared" si="0"/>
        <v>0</v>
      </c>
    </row>
    <row r="15" spans="1:22" s="14" customFormat="1" ht="15" hidden="1" x14ac:dyDescent="0.2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3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52"/>
      <c r="S15" s="52"/>
      <c r="T15" s="52"/>
      <c r="U15" s="52"/>
      <c r="V15" s="11">
        <f>SUM(P15)</f>
        <v>726553</v>
      </c>
    </row>
    <row r="16" spans="1:22" s="14" customFormat="1" ht="15" hidden="1" x14ac:dyDescent="0.2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3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52"/>
      <c r="T16" s="52"/>
      <c r="U16" s="52"/>
      <c r="V16" s="11">
        <f>SUM(P16)</f>
        <v>1</v>
      </c>
    </row>
    <row r="17" spans="1:23" s="14" customFormat="1" ht="16.5" hidden="1" x14ac:dyDescent="0.3">
      <c r="A17" s="30"/>
      <c r="B17" s="53"/>
      <c r="C17" s="32"/>
      <c r="D17" s="10"/>
      <c r="E17" s="12"/>
      <c r="F17" s="10"/>
      <c r="G17" s="6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11">
        <f t="shared" si="0"/>
        <v>0</v>
      </c>
    </row>
    <row r="18" spans="1:23" s="14" customFormat="1" ht="15" hidden="1" x14ac:dyDescent="0.25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83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f>240691-1</f>
        <v>240690</v>
      </c>
      <c r="S18" s="52"/>
      <c r="T18" s="52"/>
      <c r="U18" s="52"/>
      <c r="V18" s="11">
        <f>R18</f>
        <v>240690</v>
      </c>
    </row>
    <row r="19" spans="1:23" s="14" customFormat="1" ht="15" hidden="1" x14ac:dyDescent="0.25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83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1</v>
      </c>
      <c r="S19" s="52"/>
      <c r="T19" s="52"/>
      <c r="U19" s="52"/>
      <c r="V19" s="11">
        <f>R19</f>
        <v>1</v>
      </c>
      <c r="W19" s="48"/>
    </row>
    <row r="20" spans="1:23" s="14" customFormat="1" ht="15" hidden="1" x14ac:dyDescent="0.25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83" t="s">
        <v>21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f>875858-1</f>
        <v>875857</v>
      </c>
      <c r="S20" s="52"/>
      <c r="T20" s="52"/>
      <c r="U20" s="52"/>
      <c r="V20" s="11">
        <f t="shared" ref="V20:V21" si="1">R20</f>
        <v>875857</v>
      </c>
    </row>
    <row r="21" spans="1:23" s="14" customFormat="1" ht="15" hidden="1" x14ac:dyDescent="0.25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83" t="s">
        <v>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52"/>
      <c r="T21" s="52"/>
      <c r="U21" s="52"/>
      <c r="V21" s="11">
        <f t="shared" si="1"/>
        <v>1</v>
      </c>
    </row>
    <row r="22" spans="1:23" s="14" customFormat="1" ht="15" hidden="1" x14ac:dyDescent="0.25">
      <c r="A22" s="37"/>
      <c r="B22" s="12"/>
      <c r="C22" s="57"/>
      <c r="D22" s="28"/>
      <c r="E22" s="58"/>
      <c r="F22" s="58"/>
      <c r="G22" s="58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11"/>
    </row>
    <row r="23" spans="1:23" s="14" customFormat="1" ht="15" hidden="1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11"/>
    </row>
    <row r="24" spans="1:23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1"/>
    </row>
    <row r="25" spans="1:23" s="14" customFormat="1" ht="15" hidden="1" x14ac:dyDescent="0.25">
      <c r="A25" s="10" t="s">
        <v>43</v>
      </c>
      <c r="B25" s="12"/>
      <c r="C25" s="28"/>
      <c r="D25" s="28"/>
      <c r="E25" s="29"/>
      <c r="F25" s="10"/>
      <c r="G25" s="10"/>
      <c r="H25" s="1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11"/>
    </row>
    <row r="26" spans="1:23" s="14" customFormat="1" ht="15.75" hidden="1" x14ac:dyDescent="0.25">
      <c r="A26" s="63" t="s">
        <v>44</v>
      </c>
      <c r="B26" s="61" t="s">
        <v>45</v>
      </c>
      <c r="C26" s="10" t="s">
        <v>46</v>
      </c>
      <c r="D26" s="10" t="s">
        <v>47</v>
      </c>
      <c r="E26" s="10" t="s">
        <v>48</v>
      </c>
      <c r="F26" s="10">
        <v>17.225000000000001</v>
      </c>
      <c r="G26" s="71" t="s">
        <v>32</v>
      </c>
      <c r="H26" s="13"/>
      <c r="I26" s="74">
        <f>1057719.94-1</f>
        <v>1057718.94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11"/>
    </row>
    <row r="27" spans="1:23" s="14" customFormat="1" ht="15.75" hidden="1" x14ac:dyDescent="0.25">
      <c r="A27" s="63" t="s">
        <v>44</v>
      </c>
      <c r="B27" s="57" t="s">
        <v>49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1" t="s">
        <v>32</v>
      </c>
      <c r="H27" s="13"/>
      <c r="I27" s="74">
        <v>1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11"/>
    </row>
    <row r="28" spans="1:23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11"/>
      <c r="W28" s="48"/>
    </row>
    <row r="29" spans="1:23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11"/>
    </row>
    <row r="30" spans="1:23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11"/>
    </row>
    <row r="31" spans="1:23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1"/>
    </row>
    <row r="32" spans="1:23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1"/>
    </row>
    <row r="33" spans="1:22" s="14" customFormat="1" ht="15" hidden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1"/>
    </row>
    <row r="34" spans="1:22" s="14" customFormat="1" ht="15.75" hidden="1" thickBot="1" x14ac:dyDescent="0.3">
      <c r="A34" s="33"/>
      <c r="B34" s="61"/>
      <c r="C34" s="67"/>
      <c r="D34" s="66"/>
      <c r="E34" s="66"/>
      <c r="F34" s="12"/>
      <c r="G34" s="1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1"/>
    </row>
    <row r="35" spans="1:22" s="14" customFormat="1" ht="15.75" hidden="1" thickTop="1" x14ac:dyDescent="0.2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1"/>
    </row>
    <row r="36" spans="1:22" s="14" customFormat="1" ht="15" x14ac:dyDescent="0.25">
      <c r="A36" s="23" t="s">
        <v>7</v>
      </c>
      <c r="B36" s="40"/>
      <c r="C36" s="40"/>
      <c r="D36" s="40"/>
      <c r="E36" s="40"/>
      <c r="F36" s="59"/>
      <c r="G36" s="5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1"/>
    </row>
    <row r="37" spans="1:22" s="14" customFormat="1" ht="15" x14ac:dyDescent="0.25">
      <c r="A37" s="10" t="s">
        <v>34</v>
      </c>
      <c r="B37" s="40"/>
      <c r="C37" s="40"/>
      <c r="D37" s="40"/>
      <c r="E37" s="40"/>
      <c r="F37" s="59"/>
      <c r="G37" s="59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11"/>
    </row>
    <row r="38" spans="1:22" s="14" customFormat="1" ht="16.5" hidden="1" x14ac:dyDescent="0.3">
      <c r="A38" s="40" t="s">
        <v>60</v>
      </c>
      <c r="B38" s="12" t="s">
        <v>45</v>
      </c>
      <c r="C38" s="10" t="s">
        <v>61</v>
      </c>
      <c r="D38" s="10" t="s">
        <v>12</v>
      </c>
      <c r="E38" s="10" t="s">
        <v>13</v>
      </c>
      <c r="F38" s="12">
        <v>17.207000000000001</v>
      </c>
      <c r="G38" s="69" t="s">
        <v>22</v>
      </c>
      <c r="H38" s="52"/>
      <c r="I38" s="52"/>
      <c r="J38" s="52"/>
      <c r="K38" s="52">
        <f>1265022-1</f>
        <v>1265021</v>
      </c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11"/>
    </row>
    <row r="39" spans="1:22" s="14" customFormat="1" ht="16.5" hidden="1" x14ac:dyDescent="0.3">
      <c r="A39" s="40" t="s">
        <v>60</v>
      </c>
      <c r="B39" s="12" t="s">
        <v>62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9" t="s">
        <v>22</v>
      </c>
      <c r="H39" s="52"/>
      <c r="I39" s="52"/>
      <c r="J39" s="52"/>
      <c r="K39" s="52">
        <v>1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11"/>
    </row>
    <row r="40" spans="1:22" s="14" customFormat="1" ht="16.5" hidden="1" x14ac:dyDescent="0.3">
      <c r="A40" s="15" t="s">
        <v>63</v>
      </c>
      <c r="B40" s="12" t="s">
        <v>45</v>
      </c>
      <c r="C40" s="10" t="s">
        <v>61</v>
      </c>
      <c r="D40" s="10" t="s">
        <v>12</v>
      </c>
      <c r="E40" s="10" t="s">
        <v>14</v>
      </c>
      <c r="F40" s="12">
        <v>17.207000000000001</v>
      </c>
      <c r="G40" s="69" t="s">
        <v>22</v>
      </c>
      <c r="H40" s="52"/>
      <c r="I40" s="52"/>
      <c r="J40" s="52"/>
      <c r="K40" s="52">
        <f>107758-1</f>
        <v>107757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11"/>
    </row>
    <row r="41" spans="1:22" s="14" customFormat="1" ht="16.5" hidden="1" x14ac:dyDescent="0.3">
      <c r="A41" s="15" t="s">
        <v>63</v>
      </c>
      <c r="B41" s="12" t="s">
        <v>62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9" t="s">
        <v>22</v>
      </c>
      <c r="H41" s="52"/>
      <c r="I41" s="52"/>
      <c r="J41" s="52"/>
      <c r="K41" s="52">
        <v>1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11"/>
    </row>
    <row r="42" spans="1:22" s="14" customFormat="1" ht="16.5" hidden="1" x14ac:dyDescent="0.3">
      <c r="A42" s="70" t="s">
        <v>31</v>
      </c>
      <c r="B42" s="12" t="s">
        <v>36</v>
      </c>
      <c r="C42" s="72" t="s">
        <v>37</v>
      </c>
      <c r="D42" s="10" t="s">
        <v>15</v>
      </c>
      <c r="E42" s="10" t="s">
        <v>16</v>
      </c>
      <c r="F42" s="10">
        <v>10.561</v>
      </c>
      <c r="G42" s="82" t="s">
        <v>39</v>
      </c>
      <c r="H42" s="55">
        <v>11723.560000000001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11"/>
    </row>
    <row r="43" spans="1:22" s="14" customFormat="1" ht="16.5" hidden="1" x14ac:dyDescent="0.3">
      <c r="A43" s="70" t="s">
        <v>31</v>
      </c>
      <c r="B43" s="12" t="s">
        <v>36</v>
      </c>
      <c r="C43" s="72" t="s">
        <v>37</v>
      </c>
      <c r="D43" s="10" t="s">
        <v>15</v>
      </c>
      <c r="E43" s="10" t="s">
        <v>16</v>
      </c>
      <c r="F43" s="10">
        <v>10.561</v>
      </c>
      <c r="G43" s="82" t="s">
        <v>39</v>
      </c>
      <c r="H43" s="55"/>
      <c r="I43" s="55"/>
      <c r="J43" s="55"/>
      <c r="K43" s="55"/>
      <c r="L43" s="55"/>
      <c r="M43" s="55"/>
      <c r="N43" s="55"/>
      <c r="O43" s="55">
        <v>18562.38</v>
      </c>
      <c r="P43" s="55"/>
      <c r="Q43" s="55"/>
      <c r="R43" s="55"/>
      <c r="S43" s="55"/>
      <c r="T43" s="55"/>
      <c r="U43" s="55"/>
      <c r="V43" s="11"/>
    </row>
    <row r="44" spans="1:22" s="14" customFormat="1" ht="16.5" hidden="1" x14ac:dyDescent="0.3">
      <c r="A44" s="84" t="s">
        <v>100</v>
      </c>
      <c r="B44" s="12" t="s">
        <v>101</v>
      </c>
      <c r="C44" s="10" t="s">
        <v>102</v>
      </c>
      <c r="D44" s="10" t="s">
        <v>103</v>
      </c>
      <c r="E44" s="10" t="s">
        <v>104</v>
      </c>
      <c r="F44" s="50"/>
      <c r="G44" s="82"/>
      <c r="H44" s="55"/>
      <c r="I44" s="55"/>
      <c r="J44" s="55"/>
      <c r="K44" s="55"/>
      <c r="L44" s="55"/>
      <c r="M44" s="55"/>
      <c r="N44" s="55"/>
      <c r="O44" s="55"/>
      <c r="P44" s="55"/>
      <c r="Q44" s="55">
        <f>60871.9139950228-1</f>
        <v>60870.913995022798</v>
      </c>
      <c r="R44" s="55"/>
      <c r="S44" s="55"/>
      <c r="T44" s="55"/>
      <c r="U44" s="55"/>
      <c r="V44" s="11"/>
    </row>
    <row r="45" spans="1:22" s="14" customFormat="1" ht="16.5" hidden="1" x14ac:dyDescent="0.3">
      <c r="A45" s="84" t="s">
        <v>100</v>
      </c>
      <c r="B45" s="12" t="s">
        <v>105</v>
      </c>
      <c r="C45" s="10" t="s">
        <v>102</v>
      </c>
      <c r="D45" s="10" t="s">
        <v>103</v>
      </c>
      <c r="E45" s="10" t="s">
        <v>104</v>
      </c>
      <c r="F45" s="50"/>
      <c r="G45" s="82"/>
      <c r="H45" s="55"/>
      <c r="I45" s="55"/>
      <c r="J45" s="55"/>
      <c r="K45" s="55"/>
      <c r="L45" s="55"/>
      <c r="M45" s="55"/>
      <c r="N45" s="55"/>
      <c r="O45" s="55"/>
      <c r="P45" s="55"/>
      <c r="Q45" s="55">
        <v>1</v>
      </c>
      <c r="R45" s="55"/>
      <c r="S45" s="55"/>
      <c r="T45" s="55"/>
      <c r="U45" s="55"/>
      <c r="V45" s="11"/>
    </row>
    <row r="46" spans="1:22" s="14" customFormat="1" ht="16.5" hidden="1" x14ac:dyDescent="0.3">
      <c r="A46" s="84" t="s">
        <v>116</v>
      </c>
      <c r="B46" s="12" t="s">
        <v>55</v>
      </c>
      <c r="C46" s="86" t="s">
        <v>117</v>
      </c>
      <c r="D46" s="87" t="s">
        <v>118</v>
      </c>
      <c r="E46" s="10" t="s">
        <v>119</v>
      </c>
      <c r="F46" s="50"/>
      <c r="G46" s="82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>
        <v>4375</v>
      </c>
      <c r="T46" s="55"/>
      <c r="U46" s="55"/>
      <c r="V46" s="11">
        <f>S46</f>
        <v>4375</v>
      </c>
    </row>
    <row r="47" spans="1:22" s="14" customFormat="1" ht="16.5" hidden="1" x14ac:dyDescent="0.3">
      <c r="A47" s="84" t="s">
        <v>120</v>
      </c>
      <c r="B47" s="12" t="s">
        <v>55</v>
      </c>
      <c r="C47" s="88" t="s">
        <v>121</v>
      </c>
      <c r="D47" s="88" t="s">
        <v>122</v>
      </c>
      <c r="E47" s="10" t="s">
        <v>123</v>
      </c>
      <c r="F47" s="50"/>
      <c r="G47" s="82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>
        <v>15441.18</v>
      </c>
      <c r="T47" s="55"/>
      <c r="U47" s="55"/>
      <c r="V47" s="11">
        <f t="shared" ref="V47:V49" si="2">S47</f>
        <v>15441.18</v>
      </c>
    </row>
    <row r="48" spans="1:22" s="14" customFormat="1" ht="16.5" hidden="1" x14ac:dyDescent="0.3">
      <c r="A48" s="84" t="s">
        <v>124</v>
      </c>
      <c r="B48" s="12" t="s">
        <v>55</v>
      </c>
      <c r="C48" s="89" t="s">
        <v>125</v>
      </c>
      <c r="D48" s="89" t="s">
        <v>126</v>
      </c>
      <c r="E48" s="10" t="s">
        <v>127</v>
      </c>
      <c r="F48" s="50"/>
      <c r="G48" s="82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>
        <v>20588.23</v>
      </c>
      <c r="T48" s="55"/>
      <c r="U48" s="55"/>
      <c r="V48" s="11">
        <f t="shared" si="2"/>
        <v>20588.23</v>
      </c>
    </row>
    <row r="49" spans="1:22" s="14" customFormat="1" ht="16.5" hidden="1" x14ac:dyDescent="0.3">
      <c r="A49" s="84" t="s">
        <v>128</v>
      </c>
      <c r="B49" s="12" t="s">
        <v>55</v>
      </c>
      <c r="C49" s="90" t="s">
        <v>129</v>
      </c>
      <c r="D49" s="90" t="s">
        <v>130</v>
      </c>
      <c r="E49" s="10" t="s">
        <v>131</v>
      </c>
      <c r="F49" s="50"/>
      <c r="G49" s="6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>
        <v>15245.06</v>
      </c>
      <c r="T49" s="55"/>
      <c r="U49" s="55"/>
      <c r="V49" s="11">
        <f t="shared" si="2"/>
        <v>15245.06</v>
      </c>
    </row>
    <row r="50" spans="1:22" s="14" customFormat="1" ht="16.5" x14ac:dyDescent="0.3">
      <c r="A50" s="84" t="s">
        <v>141</v>
      </c>
      <c r="B50" s="12" t="s">
        <v>55</v>
      </c>
      <c r="C50" s="10" t="s">
        <v>142</v>
      </c>
      <c r="D50" s="10" t="s">
        <v>143</v>
      </c>
      <c r="E50" s="10" t="s">
        <v>144</v>
      </c>
      <c r="F50" s="50"/>
      <c r="G50" s="6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>
        <v>51598.808397614179</v>
      </c>
      <c r="V50" s="11">
        <f>U50</f>
        <v>51598.808397614179</v>
      </c>
    </row>
    <row r="51" spans="1:22" s="14" customFormat="1" ht="15" x14ac:dyDescent="0.25">
      <c r="A51" s="15"/>
      <c r="B51" s="12"/>
      <c r="C51" s="35"/>
      <c r="D51" s="35"/>
      <c r="E51" s="36"/>
      <c r="F51" s="34"/>
      <c r="G51" s="34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11"/>
    </row>
    <row r="52" spans="1:22" s="14" customFormat="1" ht="15" hidden="1" x14ac:dyDescent="0.25">
      <c r="A52" s="23" t="s">
        <v>7</v>
      </c>
      <c r="B52" s="12"/>
      <c r="C52" s="35"/>
      <c r="D52" s="35"/>
      <c r="E52" s="36"/>
      <c r="F52" s="34"/>
      <c r="G52" s="34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11"/>
    </row>
    <row r="53" spans="1:22" s="14" customFormat="1" ht="15" hidden="1" x14ac:dyDescent="0.25">
      <c r="A53" s="10" t="s">
        <v>70</v>
      </c>
      <c r="B53" s="12"/>
      <c r="C53" s="28"/>
      <c r="D53" s="35"/>
      <c r="E53" s="36"/>
      <c r="F53" s="34"/>
      <c r="G53" s="34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11"/>
    </row>
    <row r="54" spans="1:22" s="14" customFormat="1" ht="15" hidden="1" x14ac:dyDescent="0.25">
      <c r="A54" s="33" t="s">
        <v>71</v>
      </c>
      <c r="B54" s="61" t="s">
        <v>45</v>
      </c>
      <c r="C54" s="51" t="s">
        <v>72</v>
      </c>
      <c r="D54" s="66" t="s">
        <v>73</v>
      </c>
      <c r="E54" s="66" t="s">
        <v>74</v>
      </c>
      <c r="F54" s="12" t="s">
        <v>75</v>
      </c>
      <c r="G54" s="34"/>
      <c r="H54" s="55"/>
      <c r="I54" s="55"/>
      <c r="J54" s="55"/>
      <c r="K54" s="55"/>
      <c r="L54" s="55">
        <v>851699.54</v>
      </c>
      <c r="M54" s="55"/>
      <c r="N54" s="55"/>
      <c r="O54" s="55"/>
      <c r="P54" s="55"/>
      <c r="Q54" s="55"/>
      <c r="R54" s="55"/>
      <c r="S54" s="55"/>
      <c r="T54" s="55"/>
      <c r="U54" s="55"/>
      <c r="V54" s="11"/>
    </row>
    <row r="55" spans="1:22" s="14" customFormat="1" ht="15" hidden="1" x14ac:dyDescent="0.25">
      <c r="A55" s="75" t="s">
        <v>79</v>
      </c>
      <c r="B55" s="61" t="s">
        <v>45</v>
      </c>
      <c r="C55" s="56" t="s">
        <v>80</v>
      </c>
      <c r="D55" s="66" t="s">
        <v>81</v>
      </c>
      <c r="E55" s="76" t="s">
        <v>82</v>
      </c>
      <c r="F55" s="10" t="s">
        <v>75</v>
      </c>
      <c r="G55" s="34"/>
      <c r="H55" s="55"/>
      <c r="I55" s="55"/>
      <c r="J55" s="55"/>
      <c r="K55" s="55"/>
      <c r="L55" s="55"/>
      <c r="M55" s="55">
        <v>95000</v>
      </c>
      <c r="N55" s="55"/>
      <c r="O55" s="55"/>
      <c r="P55" s="55"/>
      <c r="Q55" s="55"/>
      <c r="R55" s="55"/>
      <c r="S55" s="55"/>
      <c r="T55" s="55"/>
      <c r="U55" s="55"/>
      <c r="V55" s="11">
        <f>SUM(M55)</f>
        <v>95000</v>
      </c>
    </row>
    <row r="56" spans="1:22" s="14" customFormat="1" ht="15" hidden="1" x14ac:dyDescent="0.25">
      <c r="A56" s="10"/>
      <c r="B56" s="12"/>
      <c r="C56" s="35"/>
      <c r="D56" s="35"/>
      <c r="E56" s="36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11"/>
    </row>
    <row r="57" spans="1:22" s="14" customFormat="1" ht="15" hidden="1" x14ac:dyDescent="0.25">
      <c r="A57" s="10"/>
      <c r="B57" s="12"/>
      <c r="C57" s="35"/>
      <c r="D57" s="35"/>
      <c r="E57" s="36"/>
      <c r="F57" s="34"/>
      <c r="G57" s="34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11"/>
    </row>
    <row r="58" spans="1:22" s="14" customFormat="1" ht="15" hidden="1" x14ac:dyDescent="0.25">
      <c r="A58" s="15"/>
      <c r="B58" s="12"/>
      <c r="C58" s="35"/>
      <c r="D58" s="35"/>
      <c r="E58" s="28"/>
      <c r="F58" s="34"/>
      <c r="G58" s="3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11"/>
    </row>
    <row r="59" spans="1:22" s="14" customFormat="1" ht="15" hidden="1" x14ac:dyDescent="0.25">
      <c r="A59" s="15"/>
      <c r="B59" s="12"/>
      <c r="C59" s="35"/>
      <c r="D59" s="35"/>
      <c r="E59" s="28"/>
      <c r="F59" s="34"/>
      <c r="G59" s="3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11"/>
    </row>
    <row r="60" spans="1:22" s="14" customFormat="1" ht="15" hidden="1" x14ac:dyDescent="0.25">
      <c r="A60" s="23" t="s">
        <v>7</v>
      </c>
      <c r="B60" s="12"/>
      <c r="C60" s="28"/>
      <c r="D60" s="35"/>
      <c r="E60" s="35"/>
      <c r="F60" s="34"/>
      <c r="G60" s="34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11"/>
    </row>
    <row r="61" spans="1:22" s="14" customFormat="1" ht="15" hidden="1" x14ac:dyDescent="0.25">
      <c r="A61" s="10" t="s">
        <v>23</v>
      </c>
      <c r="B61" s="12"/>
      <c r="C61" s="28"/>
      <c r="D61" s="35"/>
      <c r="E61" s="35"/>
      <c r="F61" s="34"/>
      <c r="G61" s="3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11"/>
    </row>
    <row r="62" spans="1:22" s="14" customFormat="1" ht="16.5" hidden="1" x14ac:dyDescent="0.3">
      <c r="A62" s="30"/>
      <c r="B62" s="12"/>
      <c r="C62" s="10"/>
      <c r="D62" s="54"/>
      <c r="E62" s="54"/>
      <c r="F62" s="10"/>
      <c r="G62" s="69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11"/>
    </row>
    <row r="63" spans="1:22" s="14" customFormat="1" ht="16.5" hidden="1" x14ac:dyDescent="0.3">
      <c r="A63" s="30"/>
      <c r="B63" s="12"/>
      <c r="C63" s="10"/>
      <c r="D63" s="54" t="s">
        <v>25</v>
      </c>
      <c r="E63" s="54" t="s">
        <v>26</v>
      </c>
      <c r="F63" s="10">
        <v>17.245000000000001</v>
      </c>
      <c r="G63" s="69" t="s">
        <v>24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11"/>
    </row>
    <row r="64" spans="1:22" s="14" customFormat="1" ht="15" hidden="1" x14ac:dyDescent="0.25">
      <c r="A64" s="30"/>
      <c r="B64" s="12"/>
      <c r="C64" s="10"/>
      <c r="D64" s="10"/>
      <c r="E64" s="10"/>
      <c r="F64" s="10"/>
      <c r="G64" s="50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11"/>
    </row>
    <row r="65" spans="1:22" s="14" customFormat="1" ht="15" hidden="1" x14ac:dyDescent="0.25">
      <c r="A65" s="30"/>
      <c r="B65" s="12"/>
      <c r="C65" s="10"/>
      <c r="D65" s="10"/>
      <c r="E65" s="10"/>
      <c r="F65" s="10"/>
      <c r="G65" s="50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11"/>
    </row>
    <row r="66" spans="1:22" s="14" customFormat="1" ht="15" hidden="1" x14ac:dyDescent="0.25">
      <c r="A66" s="23" t="s">
        <v>7</v>
      </c>
      <c r="B66" s="12"/>
      <c r="C66" s="10"/>
      <c r="D66" s="10"/>
      <c r="E66" s="10"/>
      <c r="F66" s="10"/>
      <c r="G66" s="50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11"/>
    </row>
    <row r="67" spans="1:22" s="14" customFormat="1" ht="15" hidden="1" x14ac:dyDescent="0.25">
      <c r="A67" s="10" t="s">
        <v>86</v>
      </c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11"/>
    </row>
    <row r="68" spans="1:22" s="14" customFormat="1" ht="16.5" hidden="1" x14ac:dyDescent="0.3">
      <c r="A68" s="77" t="s">
        <v>92</v>
      </c>
      <c r="B68" s="78" t="s">
        <v>87</v>
      </c>
      <c r="C68" s="73" t="s">
        <v>88</v>
      </c>
      <c r="D68" s="65" t="s">
        <v>89</v>
      </c>
      <c r="E68" s="79" t="s">
        <v>90</v>
      </c>
      <c r="F68" s="80">
        <v>17.800999999999998</v>
      </c>
      <c r="G68" s="81" t="s">
        <v>91</v>
      </c>
      <c r="H68" s="55"/>
      <c r="I68" s="55"/>
      <c r="J68" s="55"/>
      <c r="K68" s="55"/>
      <c r="L68" s="55"/>
      <c r="M68" s="55"/>
      <c r="N68" s="55">
        <v>9805</v>
      </c>
      <c r="O68" s="55"/>
      <c r="P68" s="55"/>
      <c r="Q68" s="55"/>
      <c r="R68" s="55"/>
      <c r="S68" s="55"/>
      <c r="T68" s="55"/>
      <c r="U68" s="55"/>
      <c r="V68" s="11">
        <f>SUM(N68)</f>
        <v>9805</v>
      </c>
    </row>
    <row r="69" spans="1:22" s="14" customFormat="1" ht="15.75" hidden="1" x14ac:dyDescent="0.25">
      <c r="A69" s="91" t="s">
        <v>135</v>
      </c>
      <c r="B69" s="12" t="s">
        <v>55</v>
      </c>
      <c r="C69" s="92" t="s">
        <v>88</v>
      </c>
      <c r="D69" s="28" t="s">
        <v>89</v>
      </c>
      <c r="E69" s="29" t="s">
        <v>136</v>
      </c>
      <c r="F69" s="32">
        <v>17.800999999999998</v>
      </c>
      <c r="G69" s="93" t="s">
        <v>91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>
        <v>51735</v>
      </c>
      <c r="U69" s="55"/>
      <c r="V69" s="11">
        <f>T69</f>
        <v>51735</v>
      </c>
    </row>
    <row r="70" spans="1:22" s="14" customFormat="1" ht="15" hidden="1" x14ac:dyDescent="0.25">
      <c r="A70" s="40"/>
      <c r="B70" s="12"/>
      <c r="C70" s="10"/>
      <c r="D70" s="10"/>
      <c r="E70" s="10"/>
      <c r="F70" s="10"/>
      <c r="G70" s="50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11"/>
    </row>
    <row r="71" spans="1:22" s="14" customFormat="1" ht="15" hidden="1" x14ac:dyDescent="0.25">
      <c r="A71" s="40"/>
      <c r="B71" s="12"/>
      <c r="C71" s="10"/>
      <c r="D71" s="10"/>
      <c r="E71" s="10"/>
      <c r="F71" s="10"/>
      <c r="G71" s="50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11"/>
    </row>
    <row r="72" spans="1:22" s="14" customFormat="1" ht="15" hidden="1" x14ac:dyDescent="0.25">
      <c r="A72" s="40"/>
      <c r="B72" s="12"/>
      <c r="C72" s="10"/>
      <c r="D72" s="10"/>
      <c r="E72" s="10"/>
      <c r="F72" s="10"/>
      <c r="G72" s="50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11"/>
    </row>
    <row r="73" spans="1:22" s="14" customFormat="1" ht="15.75" thickBot="1" x14ac:dyDescent="0.3">
      <c r="A73" s="49"/>
      <c r="B73" s="49"/>
      <c r="C73" s="49"/>
      <c r="D73" s="50"/>
      <c r="E73" s="50"/>
      <c r="F73" s="50"/>
      <c r="G73" s="50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11"/>
    </row>
    <row r="74" spans="1:22" s="9" customFormat="1" ht="17.25" thickBot="1" x14ac:dyDescent="0.35">
      <c r="A74" s="41" t="s">
        <v>0</v>
      </c>
      <c r="B74" s="42"/>
      <c r="C74" s="43"/>
      <c r="D74" s="43"/>
      <c r="E74" s="43"/>
      <c r="F74" s="43"/>
      <c r="G74" s="43"/>
      <c r="H74" s="60">
        <f>SUM(H6:H73)</f>
        <v>11723.560000000001</v>
      </c>
      <c r="I74" s="22">
        <f>SUM(I26:I73)</f>
        <v>1057719.94</v>
      </c>
      <c r="J74" s="22">
        <f>SUM(J7:J34)</f>
        <v>1183251</v>
      </c>
      <c r="K74" s="60">
        <f>SUM(K38:K70)</f>
        <v>1372780</v>
      </c>
      <c r="L74" s="60">
        <f>SUM(L51:L57)</f>
        <v>851699.54</v>
      </c>
      <c r="M74" s="60">
        <f>SUM(M52:M57)</f>
        <v>95000</v>
      </c>
      <c r="N74" s="60">
        <f>SUM(N67:N69)</f>
        <v>9805</v>
      </c>
      <c r="O74" s="60">
        <f>SUM(O39:O49)</f>
        <v>18562.38</v>
      </c>
      <c r="P74" s="60">
        <f>SUM(P7:P17)</f>
        <v>726554</v>
      </c>
      <c r="Q74" s="60">
        <f>SUM(Q37:Q50)</f>
        <v>60871.913995022798</v>
      </c>
      <c r="R74" s="60">
        <f>SUM(R8:R25)</f>
        <v>1116549</v>
      </c>
      <c r="S74" s="60">
        <f>SUM(S37:S51)</f>
        <v>55649.47</v>
      </c>
      <c r="T74" s="60">
        <f>SUM(T67:T71)</f>
        <v>51735</v>
      </c>
      <c r="U74" s="60">
        <f>SUM(U50:U51)</f>
        <v>51598.808397614179</v>
      </c>
      <c r="V74" s="22"/>
    </row>
    <row r="75" spans="1:22" s="9" customFormat="1" ht="16.5" x14ac:dyDescent="0.3">
      <c r="A75" s="16"/>
      <c r="B75" s="16"/>
      <c r="C75" s="17"/>
      <c r="D75" s="17"/>
      <c r="E75" s="17"/>
      <c r="F75" s="17"/>
      <c r="G75" s="17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9"/>
    </row>
    <row r="76" spans="1:22" s="9" customFormat="1" ht="16.5" x14ac:dyDescent="0.3">
      <c r="A76" s="14" t="s">
        <v>8</v>
      </c>
      <c r="C76" s="27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</row>
    <row r="77" spans="1:22" s="9" customFormat="1" ht="16.5" hidden="1" x14ac:dyDescent="0.3">
      <c r="A77" s="14" t="s">
        <v>38</v>
      </c>
      <c r="C77" s="27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</row>
    <row r="78" spans="1:22" s="9" customFormat="1" ht="16.5" hidden="1" x14ac:dyDescent="0.3">
      <c r="A78" s="16" t="s">
        <v>33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</row>
    <row r="79" spans="1:22" ht="15" hidden="1" x14ac:dyDescent="0.25">
      <c r="A79" s="14" t="s">
        <v>41</v>
      </c>
    </row>
    <row r="80" spans="1:22" ht="15" hidden="1" x14ac:dyDescent="0.25">
      <c r="A80" s="16" t="s">
        <v>42</v>
      </c>
    </row>
    <row r="81" spans="1:1" ht="15" hidden="1" x14ac:dyDescent="0.25">
      <c r="A81" s="14" t="s">
        <v>52</v>
      </c>
    </row>
    <row r="82" spans="1:1" ht="15" hidden="1" x14ac:dyDescent="0.25">
      <c r="A82" s="16" t="s">
        <v>53</v>
      </c>
    </row>
    <row r="83" spans="1:1" ht="15" hidden="1" x14ac:dyDescent="0.25">
      <c r="A83" s="14" t="s">
        <v>64</v>
      </c>
    </row>
    <row r="84" spans="1:1" ht="15" hidden="1" x14ac:dyDescent="0.25">
      <c r="A84" s="16" t="s">
        <v>65</v>
      </c>
    </row>
    <row r="85" spans="1:1" ht="15" hidden="1" x14ac:dyDescent="0.25">
      <c r="A85" s="14" t="s">
        <v>68</v>
      </c>
    </row>
    <row r="86" spans="1:1" ht="15" hidden="1" x14ac:dyDescent="0.25">
      <c r="A86" s="16" t="s">
        <v>67</v>
      </c>
    </row>
    <row r="87" spans="1:1" ht="15" hidden="1" x14ac:dyDescent="0.25">
      <c r="A87" s="14" t="s">
        <v>77</v>
      </c>
    </row>
    <row r="88" spans="1:1" ht="15" hidden="1" x14ac:dyDescent="0.25">
      <c r="A88" s="16" t="s">
        <v>78</v>
      </c>
    </row>
    <row r="89" spans="1:1" ht="15" hidden="1" x14ac:dyDescent="0.25">
      <c r="A89" s="14" t="s">
        <v>85</v>
      </c>
    </row>
    <row r="90" spans="1:1" ht="15" hidden="1" x14ac:dyDescent="0.25">
      <c r="A90" s="16" t="s">
        <v>84</v>
      </c>
    </row>
    <row r="91" spans="1:1" ht="15" hidden="1" x14ac:dyDescent="0.25">
      <c r="A91" s="14" t="s">
        <v>94</v>
      </c>
    </row>
    <row r="92" spans="1:1" ht="15" hidden="1" x14ac:dyDescent="0.25">
      <c r="A92" s="16" t="s">
        <v>33</v>
      </c>
    </row>
    <row r="93" spans="1:1" ht="15" hidden="1" x14ac:dyDescent="0.25">
      <c r="A93" s="14" t="s">
        <v>98</v>
      </c>
    </row>
    <row r="94" spans="1:1" ht="15" hidden="1" x14ac:dyDescent="0.25">
      <c r="A94" s="16" t="s">
        <v>97</v>
      </c>
    </row>
    <row r="95" spans="1:1" ht="15" hidden="1" x14ac:dyDescent="0.25">
      <c r="A95" s="14" t="s">
        <v>108</v>
      </c>
    </row>
    <row r="96" spans="1:1" ht="15" hidden="1" x14ac:dyDescent="0.25">
      <c r="A96" s="16" t="s">
        <v>106</v>
      </c>
    </row>
    <row r="97" spans="1:1" hidden="1" x14ac:dyDescent="0.25">
      <c r="A97" s="85" t="s">
        <v>107</v>
      </c>
    </row>
    <row r="98" spans="1:1" hidden="1" x14ac:dyDescent="0.25"/>
    <row r="100" spans="1:1" ht="15" hidden="1" x14ac:dyDescent="0.25">
      <c r="A100" s="14" t="s">
        <v>111</v>
      </c>
    </row>
    <row r="101" spans="1:1" ht="15" hidden="1" x14ac:dyDescent="0.25">
      <c r="A101" s="16" t="s">
        <v>110</v>
      </c>
    </row>
    <row r="102" spans="1:1" ht="15" hidden="1" x14ac:dyDescent="0.25">
      <c r="A102" s="14" t="s">
        <v>133</v>
      </c>
    </row>
    <row r="103" spans="1:1" ht="15" hidden="1" x14ac:dyDescent="0.25">
      <c r="A103" s="16" t="s">
        <v>132</v>
      </c>
    </row>
    <row r="104" spans="1:1" ht="15" hidden="1" x14ac:dyDescent="0.25">
      <c r="A104" s="14" t="s">
        <v>134</v>
      </c>
    </row>
    <row r="105" spans="1:1" ht="15" hidden="1" x14ac:dyDescent="0.25">
      <c r="A105" s="16" t="s">
        <v>84</v>
      </c>
    </row>
    <row r="106" spans="1:1" ht="15" x14ac:dyDescent="0.25">
      <c r="A106" s="14" t="s">
        <v>140</v>
      </c>
    </row>
    <row r="107" spans="1:1" ht="15" x14ac:dyDescent="0.25">
      <c r="A107" s="16" t="s">
        <v>139</v>
      </c>
    </row>
    <row r="114" spans="1:1" ht="16.5" x14ac:dyDescent="0.3">
      <c r="A114" s="9" t="s">
        <v>27</v>
      </c>
    </row>
    <row r="115" spans="1:1" ht="16.5" x14ac:dyDescent="0.3">
      <c r="A115" s="9" t="s">
        <v>30</v>
      </c>
    </row>
    <row r="116" spans="1:1" ht="16.5" x14ac:dyDescent="0.3">
      <c r="A116" s="9" t="s">
        <v>28</v>
      </c>
    </row>
    <row r="117" spans="1:1" ht="16.5" x14ac:dyDescent="0.3">
      <c r="A117" s="9" t="s">
        <v>29</v>
      </c>
    </row>
  </sheetData>
  <mergeCells count="1">
    <mergeCell ref="B1:F1"/>
  </mergeCells>
  <phoneticPr fontId="0" type="noConversion"/>
  <hyperlinks>
    <hyperlink ref="A97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2025-01-21T17:52:47Z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