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NORTH/"/>
    </mc:Choice>
  </mc:AlternateContent>
  <xr:revisionPtr revIDLastSave="0" documentId="8_{37246D4F-52E5-4389-97E8-220AF2B8861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METRO N REB" sheetId="2" r:id="rId1"/>
  </sheets>
  <definedNames>
    <definedName name="_xlnm.Print_Area" localSheetId="0">'METRO N REB'!$A$1:$F$84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82" i="2" l="1"/>
  <c r="AB54" i="2"/>
  <c r="AB55" i="2"/>
  <c r="Z54" i="2"/>
  <c r="Z82" i="2"/>
  <c r="Y82" i="2"/>
  <c r="AB28" i="2"/>
  <c r="AB53" i="2"/>
  <c r="X82" i="2"/>
  <c r="AB52" i="2"/>
  <c r="W82" i="2"/>
  <c r="AB22" i="2"/>
  <c r="V82" i="2"/>
  <c r="AB51" i="2"/>
  <c r="U82" i="2"/>
  <c r="AB77" i="2"/>
  <c r="T82" i="2"/>
  <c r="AB48" i="2"/>
  <c r="AB49" i="2"/>
  <c r="AB50" i="2"/>
  <c r="AB47" i="2"/>
  <c r="S82" i="2"/>
  <c r="AB21" i="2"/>
  <c r="AB19" i="2"/>
  <c r="R18" i="2"/>
  <c r="R20" i="2"/>
  <c r="AB20" i="2" s="1"/>
  <c r="Q45" i="2"/>
  <c r="AB16" i="2"/>
  <c r="P15" i="2"/>
  <c r="P82" i="2" s="1"/>
  <c r="O82" i="2"/>
  <c r="AB76" i="2"/>
  <c r="N82" i="2"/>
  <c r="AB63" i="2"/>
  <c r="M82" i="2"/>
  <c r="L82" i="2"/>
  <c r="K39" i="2"/>
  <c r="K41" i="2"/>
  <c r="J10" i="2"/>
  <c r="AB10" i="2" s="1"/>
  <c r="J8" i="2"/>
  <c r="AB8" i="2" s="1"/>
  <c r="AB9" i="2"/>
  <c r="AB11" i="2"/>
  <c r="AB12" i="2"/>
  <c r="AB13" i="2"/>
  <c r="AB14" i="2"/>
  <c r="AB17" i="2"/>
  <c r="I27" i="2"/>
  <c r="I82" i="2" s="1"/>
  <c r="H82" i="2"/>
  <c r="AB27" i="2" l="1"/>
  <c r="R82" i="2"/>
  <c r="AB18" i="2"/>
  <c r="Q82" i="2"/>
  <c r="AB15" i="2"/>
  <c r="K82" i="2"/>
  <c r="J82" i="2"/>
</calcChain>
</file>

<file path=xl/sharedStrings.xml><?xml version="1.0" encoding="utf-8"?>
<sst xmlns="http://schemas.openxmlformats.org/spreadsheetml/2006/main" count="277" uniqueCount="172">
  <si>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</si>
  <si>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</si>
  <si>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</si>
  <si>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</si>
  <si>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</si>
  <si>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</si>
  <si>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</si>
  <si>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</si>
  <si>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</si>
  <si>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</si>
  <si>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</si>
  <si>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</si>
  <si>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</si>
  <si>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</si>
  <si>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</si>
  <si>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</si>
  <si>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</si>
  <si>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</si>
  <si>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</si>
  <si>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</si>
  <si>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</si>
  <si>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</si>
  <si>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</si>
  <si>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</si>
  <si>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</si>
  <si>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</si>
  <si>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</si>
  <si>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</si>
  <si>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</si>
  <si>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</si>
  <si>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</si>
  <si>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</si>
  <si>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</si>
  <si>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</si>
  <si>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</si>
  <si>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</si>
  <si>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</si>
  <si>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</si>
  <si>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</si>
  <si>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</si>
  <si>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</si>
  <si>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</si>
  <si>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</si>
  <si>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</si>
  <si>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</si>
  <si>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</si>
  <si>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</si>
  <si>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</si>
  <si>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</si>
  <si>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</si>
  <si>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</si>
  <si>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</si>
  <si>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</si>
  <si>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</si>
  <si>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</si>
  <si>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</si>
  <si>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</si>
  <si>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</si>
  <si>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</si>
  <si>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</si>
  <si>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</si>
  <si>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</si>
  <si>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</si>
  <si>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</si>
  <si>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</si>
  <si>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</si>
  <si>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</si>
  <si>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</si>
  <si>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</si>
  <si>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</si>
  <si>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</si>
  <si>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</si>
  <si>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</si>
  <si>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</si>
  <si>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</si>
  <si>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</si>
  <si>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</si>
  <si>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</si>
  <si>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</si>
  <si>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</si>
  <si>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</si>
  <si>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</si>
  <si>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</si>
  <si>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</si>
  <si>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</si>
  <si>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</si>
  <si>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</si>
  <si>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</si>
  <si>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</si>
  <si>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</si>
  <si>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</si>
  <si>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</si>
  <si>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</si>
  <si>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</si>
  <si>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</si>
  <si>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</si>
  <si>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</si>
  <si>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</si>
  <si>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</si>
  <si>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</si>
  <si>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</si>
  <si>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</si>
  <si>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</si>
  <si>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</si>
  <si>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</si>
  <si>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</si>
  <si>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</si>
  <si>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</si>
  <si>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</si>
  <si>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</si>
  <si>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</si>
  <si>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</si>
  <si>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</si>
  <si>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</si>
  <si>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</si>
  <si>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</si>
  <si>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</si>
  <si>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</si>
  <si>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</si>
  <si>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</si>
  <si>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</si>
  <si>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</si>
  <si>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</si>
  <si>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</si>
  <si>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</si>
  <si>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</si>
  <si>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</si>
  <si>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</si>
  <si>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</si>
  <si>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</si>
  <si>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</si>
  <si>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</si>
  <si>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</si>
  <si>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</si>
  <si>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</si>
  <si>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</si>
  <si>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</si>
  <si>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</si>
  <si>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</si>
  <si>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</si>
  <si>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</si>
  <si>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</si>
  <si>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</si>
  <si>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</si>
  <si>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</si>
  <si>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</si>
  <si>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</si>
  <si>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</si>
  <si>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</si>
  <si>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</si>
  <si>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</si>
  <si>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</si>
  <si>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</si>
  <si>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</si>
  <si>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</si>
  <si>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</si>
  <si>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OPERATION ABLE</t>
  </si>
  <si>
    <t>7003-0006</t>
  </si>
  <si>
    <t>K246</t>
  </si>
  <si>
    <t>DCSSCSEP25</t>
  </si>
  <si>
    <t>BUDGET #16  FY25 APRIL 2, 2025</t>
  </si>
  <si>
    <t>BUDGET #17  FY25 MAY 2, 2025</t>
  </si>
  <si>
    <t>BUDGET #17 FY25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</si>
  <si>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</si>
  <si>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</si>
  <si>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</si>
  <si>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</si>
  <si>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#18  FY25 MAY 15, 2025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</si>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</sst>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9" fillId="0" borderId="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26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6"/>
  <sheetViews>
    <sheetView tabSelected="1" topLeftCell="A5" zoomScale="120" zoomScaleNormal="120" workbookViewId="0">
      <selection activeCell="A54" sqref="A54"/>
    </sheetView>
  </sheetViews>
  <sheetFormatPr defaultColWidth="9.15234375" defaultRowHeight="12" x14ac:dyDescent="0.35"/>
  <cols>
    <col min="1" max="1" width="95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8.23046875" style="2" customWidth="1"/>
    <col min="7" max="7" width="24.53515625" style="2" customWidth="1"/>
    <col min="8" max="8" width="14.07421875" style="2" hidden="1" customWidth="1"/>
    <col min="9" max="10" width="14.4609375" style="2" hidden="1" customWidth="1"/>
    <col min="11" max="12" width="13.84375" style="2" hidden="1" customWidth="1"/>
    <col min="13" max="18" width="13.69140625" style="2" hidden="1" customWidth="1"/>
    <col min="19" max="19" width="11.15234375" style="2" hidden="1" customWidth="1"/>
    <col min="20" max="20" width="11.69140625" style="2" hidden="1" customWidth="1"/>
    <col min="21" max="23" width="11.15234375" style="2" hidden="1" customWidth="1"/>
    <col min="24" max="24" width="10.3046875" style="2" hidden="1" customWidth="1"/>
    <col min="25" max="26" width="12.3046875" style="2" hidden="1" customWidth="1"/>
    <col min="27" max="27" width="12.3046875" style="2" customWidth="1"/>
    <col min="28" max="28" width="13.921875" style="3" hidden="1" customWidth="1"/>
    <col min="29" max="29" width="14" style="3" bestFit="1" customWidth="1"/>
    <col min="30" max="16384" width="9.15234375" style="3"/>
  </cols>
  <sheetData>
    <row r="1" spans="1:28" ht="20.149999999999999" x14ac:dyDescent="0.5">
      <c r="A1" s="3" t="s">
        <v>10</v>
      </c>
      <c r="B1" s="93" t="s">
        <v>9</v>
      </c>
      <c r="C1" s="94"/>
      <c r="D1" s="94"/>
      <c r="E1" s="94"/>
      <c r="F1" s="9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0.149999999999999" x14ac:dyDescent="0.5">
      <c r="A2" s="31"/>
      <c r="B2" s="6"/>
      <c r="C2" s="6"/>
      <c r="D2" s="6"/>
      <c r="E2" s="7"/>
      <c r="F2" s="7"/>
      <c r="G2" s="7"/>
      <c r="AB2" s="2"/>
    </row>
    <row r="3" spans="1:28" ht="20.149999999999999" x14ac:dyDescent="0.5">
      <c r="A3" s="4" t="s">
        <v>11</v>
      </c>
      <c r="B3" s="49"/>
      <c r="C3" s="1"/>
      <c r="AB3" s="2"/>
    </row>
    <row r="4" spans="1:28" ht="20.6" thickBot="1" x14ac:dyDescent="0.55000000000000004">
      <c r="A4" s="4"/>
      <c r="B4" s="5"/>
      <c r="C4" s="1"/>
    </row>
    <row r="5" spans="1:28" s="9" customFormat="1" ht="37.5" customHeight="1" thickBot="1" x14ac:dyDescent="0.4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59" t="s">
        <v>20</v>
      </c>
      <c r="H5" s="26" t="s">
        <v>35</v>
      </c>
      <c r="I5" s="59" t="s">
        <v>40</v>
      </c>
      <c r="J5" s="59" t="s">
        <v>50</v>
      </c>
      <c r="K5" s="59" t="s">
        <v>66</v>
      </c>
      <c r="L5" s="59" t="s">
        <v>69</v>
      </c>
      <c r="M5" s="59" t="s">
        <v>76</v>
      </c>
      <c r="N5" s="59" t="s">
        <v>83</v>
      </c>
      <c r="O5" s="59" t="s">
        <v>93</v>
      </c>
      <c r="P5" s="59" t="s">
        <v>95</v>
      </c>
      <c r="Q5" s="59" t="s">
        <v>99</v>
      </c>
      <c r="R5" s="59" t="s">
        <v>109</v>
      </c>
      <c r="S5" s="59" t="s">
        <v>115</v>
      </c>
      <c r="T5" s="59" t="s">
        <v>137</v>
      </c>
      <c r="U5" s="59" t="s">
        <v>138</v>
      </c>
      <c r="V5" s="59" t="s">
        <v>148</v>
      </c>
      <c r="W5" s="59" t="s">
        <v>149</v>
      </c>
      <c r="X5" s="59" t="s">
        <v>155</v>
      </c>
      <c r="Y5" s="59" t="s">
        <v>162</v>
      </c>
      <c r="Z5" s="59" t="s">
        <v>163</v>
      </c>
      <c r="AA5" s="59" t="s">
        <v>168</v>
      </c>
      <c r="AB5" s="8" t="s">
        <v>6</v>
      </c>
    </row>
    <row r="6" spans="1:28" s="14" customFormat="1" ht="15.55" hidden="1" customHeight="1" x14ac:dyDescent="0.4">
      <c r="A6" s="23" t="s">
        <v>7</v>
      </c>
      <c r="B6" s="36"/>
      <c r="C6" s="42"/>
      <c r="D6" s="42"/>
      <c r="E6" s="43"/>
      <c r="F6" s="44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24"/>
    </row>
    <row r="7" spans="1:28" s="14" customFormat="1" ht="24.55" hidden="1" customHeight="1" x14ac:dyDescent="0.4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</row>
    <row r="8" spans="1:28" s="14" customFormat="1" ht="14.6" hidden="1" x14ac:dyDescent="0.4">
      <c r="A8" s="61" t="s">
        <v>54</v>
      </c>
      <c r="B8" s="12" t="s">
        <v>55</v>
      </c>
      <c r="C8" s="52" t="s">
        <v>56</v>
      </c>
      <c r="D8" s="10" t="s">
        <v>17</v>
      </c>
      <c r="E8" s="10">
        <v>6501</v>
      </c>
      <c r="F8" s="12">
        <v>17.259</v>
      </c>
      <c r="G8" s="65" t="s">
        <v>21</v>
      </c>
      <c r="H8" s="50"/>
      <c r="I8" s="50"/>
      <c r="J8" s="50">
        <f>1005465-1</f>
        <v>1005464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11">
        <f>SUM(J8)</f>
        <v>1005464</v>
      </c>
    </row>
    <row r="9" spans="1:28" s="14" customFormat="1" ht="14.6" hidden="1" x14ac:dyDescent="0.4">
      <c r="A9" s="61" t="s">
        <v>54</v>
      </c>
      <c r="B9" s="12" t="s">
        <v>57</v>
      </c>
      <c r="C9" s="52" t="s">
        <v>56</v>
      </c>
      <c r="D9" s="10" t="s">
        <v>17</v>
      </c>
      <c r="E9" s="10">
        <v>6501</v>
      </c>
      <c r="F9" s="12">
        <v>17.259</v>
      </c>
      <c r="G9" s="65" t="s">
        <v>21</v>
      </c>
      <c r="H9" s="50"/>
      <c r="I9" s="50"/>
      <c r="J9" s="50">
        <v>1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11">
        <f t="shared" ref="AB9:AB17" si="0">SUM(J9)</f>
        <v>1</v>
      </c>
    </row>
    <row r="10" spans="1:28" s="14" customFormat="1" ht="14.6" hidden="1" x14ac:dyDescent="0.4">
      <c r="A10" s="15" t="s">
        <v>58</v>
      </c>
      <c r="B10" s="12" t="s">
        <v>55</v>
      </c>
      <c r="C10" s="52" t="s">
        <v>59</v>
      </c>
      <c r="D10" s="10" t="s">
        <v>18</v>
      </c>
      <c r="E10" s="10">
        <v>6502</v>
      </c>
      <c r="F10" s="10">
        <v>17.257999999999999</v>
      </c>
      <c r="G10" s="65" t="s">
        <v>21</v>
      </c>
      <c r="H10" s="50"/>
      <c r="I10" s="50"/>
      <c r="J10" s="50">
        <f>177786-1</f>
        <v>177785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11">
        <f t="shared" si="0"/>
        <v>177785</v>
      </c>
    </row>
    <row r="11" spans="1:28" s="14" customFormat="1" ht="14.6" hidden="1" x14ac:dyDescent="0.4">
      <c r="A11" s="15" t="s">
        <v>58</v>
      </c>
      <c r="B11" s="12" t="s">
        <v>57</v>
      </c>
      <c r="C11" s="52" t="s">
        <v>59</v>
      </c>
      <c r="D11" s="10" t="s">
        <v>18</v>
      </c>
      <c r="E11" s="10">
        <v>6502</v>
      </c>
      <c r="F11" s="10">
        <v>17.257999999999999</v>
      </c>
      <c r="G11" s="65" t="s">
        <v>21</v>
      </c>
      <c r="H11" s="50"/>
      <c r="I11" s="50"/>
      <c r="J11" s="50">
        <v>1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11">
        <f t="shared" si="0"/>
        <v>1</v>
      </c>
    </row>
    <row r="12" spans="1:28" s="14" customFormat="1" ht="15.45" hidden="1" x14ac:dyDescent="0.4">
      <c r="A12" s="30"/>
      <c r="B12" s="12"/>
      <c r="C12" s="10"/>
      <c r="D12" s="62"/>
      <c r="E12" s="62"/>
      <c r="F12" s="10"/>
      <c r="G12" s="65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11">
        <f t="shared" si="0"/>
        <v>0</v>
      </c>
    </row>
    <row r="13" spans="1:28" s="14" customFormat="1" ht="15.45" hidden="1" x14ac:dyDescent="0.4">
      <c r="A13" s="30"/>
      <c r="B13" s="12"/>
      <c r="C13" s="10"/>
      <c r="D13" s="62"/>
      <c r="E13" s="62"/>
      <c r="F13" s="10"/>
      <c r="G13" s="65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11">
        <f t="shared" si="0"/>
        <v>0</v>
      </c>
    </row>
    <row r="14" spans="1:28" s="14" customFormat="1" ht="15.45" hidden="1" x14ac:dyDescent="0.4">
      <c r="A14" s="30"/>
      <c r="B14" s="12"/>
      <c r="C14" s="10"/>
      <c r="D14" s="62"/>
      <c r="E14" s="62"/>
      <c r="F14" s="10"/>
      <c r="G14" s="65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11">
        <f t="shared" si="0"/>
        <v>0</v>
      </c>
    </row>
    <row r="15" spans="1:28" s="14" customFormat="1" ht="14.6" hidden="1" x14ac:dyDescent="0.4">
      <c r="A15" s="15" t="s">
        <v>58</v>
      </c>
      <c r="B15" s="12" t="s">
        <v>55</v>
      </c>
      <c r="C15" s="52" t="s">
        <v>96</v>
      </c>
      <c r="D15" s="10" t="s">
        <v>18</v>
      </c>
      <c r="E15" s="10">
        <v>6502</v>
      </c>
      <c r="F15" s="10">
        <v>17.257999999999999</v>
      </c>
      <c r="G15" s="78" t="s">
        <v>21</v>
      </c>
      <c r="H15" s="50"/>
      <c r="I15" s="50"/>
      <c r="J15" s="50"/>
      <c r="K15" s="50"/>
      <c r="L15" s="50"/>
      <c r="M15" s="50"/>
      <c r="N15" s="50"/>
      <c r="O15" s="50"/>
      <c r="P15" s="50">
        <f>726554-1</f>
        <v>726553</v>
      </c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11">
        <f>SUM(P15)</f>
        <v>726553</v>
      </c>
    </row>
    <row r="16" spans="1:28" s="14" customFormat="1" ht="14.6" hidden="1" x14ac:dyDescent="0.4">
      <c r="A16" s="15" t="s">
        <v>58</v>
      </c>
      <c r="B16" s="12" t="s">
        <v>57</v>
      </c>
      <c r="C16" s="52" t="s">
        <v>96</v>
      </c>
      <c r="D16" s="10" t="s">
        <v>18</v>
      </c>
      <c r="E16" s="10">
        <v>6502</v>
      </c>
      <c r="F16" s="10">
        <v>17.257999999999999</v>
      </c>
      <c r="G16" s="78" t="s">
        <v>21</v>
      </c>
      <c r="H16" s="50"/>
      <c r="I16" s="50"/>
      <c r="J16" s="50"/>
      <c r="K16" s="50"/>
      <c r="L16" s="50"/>
      <c r="M16" s="50"/>
      <c r="N16" s="50"/>
      <c r="O16" s="50"/>
      <c r="P16" s="50">
        <v>1</v>
      </c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11">
        <f>SUM(P16)</f>
        <v>1</v>
      </c>
    </row>
    <row r="17" spans="1:29" s="14" customFormat="1" ht="14.6" hidden="1" x14ac:dyDescent="0.4">
      <c r="A17" s="30"/>
      <c r="B17" s="51"/>
      <c r="C17" s="32"/>
      <c r="D17" s="10"/>
      <c r="E17" s="12"/>
      <c r="F17" s="10"/>
      <c r="G17" s="65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11">
        <f t="shared" si="0"/>
        <v>0</v>
      </c>
    </row>
    <row r="18" spans="1:29" s="14" customFormat="1" ht="14.6" hidden="1" x14ac:dyDescent="0.4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78" t="s">
        <v>21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>
        <f>240691-1</f>
        <v>240690</v>
      </c>
      <c r="S18" s="50"/>
      <c r="T18" s="50"/>
      <c r="U18" s="50"/>
      <c r="V18" s="50"/>
      <c r="W18" s="50"/>
      <c r="X18" s="50"/>
      <c r="Y18" s="50"/>
      <c r="Z18" s="50"/>
      <c r="AA18" s="50"/>
      <c r="AB18" s="11">
        <f>R18</f>
        <v>240690</v>
      </c>
    </row>
    <row r="19" spans="1:29" s="14" customFormat="1" ht="14.6" hidden="1" x14ac:dyDescent="0.4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78" t="s">
        <v>21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>
        <v>1</v>
      </c>
      <c r="S19" s="50"/>
      <c r="T19" s="50"/>
      <c r="U19" s="50"/>
      <c r="V19" s="50"/>
      <c r="W19" s="50"/>
      <c r="X19" s="50"/>
      <c r="Y19" s="50"/>
      <c r="Z19" s="50"/>
      <c r="AA19" s="50"/>
      <c r="AB19" s="11">
        <f>R19</f>
        <v>1</v>
      </c>
      <c r="AC19" s="46"/>
    </row>
    <row r="20" spans="1:29" s="14" customFormat="1" ht="14.6" hidden="1" x14ac:dyDescent="0.4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78" t="s">
        <v>21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>
        <f>875858-1</f>
        <v>875857</v>
      </c>
      <c r="S20" s="50"/>
      <c r="T20" s="50"/>
      <c r="U20" s="50"/>
      <c r="V20" s="50"/>
      <c r="W20" s="50"/>
      <c r="X20" s="50"/>
      <c r="Y20" s="50"/>
      <c r="Z20" s="50"/>
      <c r="AA20" s="50"/>
      <c r="AB20" s="11">
        <f t="shared" ref="AB20:AB21" si="1">R20</f>
        <v>875857</v>
      </c>
    </row>
    <row r="21" spans="1:29" s="14" customFormat="1" ht="14.6" hidden="1" x14ac:dyDescent="0.4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78" t="s">
        <v>21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>
        <v>1</v>
      </c>
      <c r="S21" s="50"/>
      <c r="T21" s="50"/>
      <c r="U21" s="50"/>
      <c r="V21" s="50"/>
      <c r="W21" s="50"/>
      <c r="X21" s="50"/>
      <c r="Y21" s="50"/>
      <c r="Z21" s="50"/>
      <c r="AA21" s="50"/>
      <c r="AB21" s="11">
        <f t="shared" si="1"/>
        <v>1</v>
      </c>
    </row>
    <row r="22" spans="1:29" s="14" customFormat="1" ht="14.6" hidden="1" x14ac:dyDescent="0.4">
      <c r="A22" s="89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78" t="s">
        <v>21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>
        <v>9205</v>
      </c>
      <c r="W22" s="50"/>
      <c r="X22" s="50"/>
      <c r="Y22" s="50"/>
      <c r="Z22" s="50"/>
      <c r="AA22" s="50"/>
      <c r="AB22" s="11">
        <f>V22</f>
        <v>9205</v>
      </c>
    </row>
    <row r="23" spans="1:29" s="14" customFormat="1" ht="14.6" hidden="1" x14ac:dyDescent="0.4">
      <c r="A23" s="35"/>
      <c r="B23" s="12"/>
      <c r="C23" s="54"/>
      <c r="D23" s="28"/>
      <c r="E23" s="55"/>
      <c r="F23" s="55"/>
      <c r="G23" s="55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11"/>
    </row>
    <row r="24" spans="1:29" s="14" customFormat="1" ht="14.6" hidden="1" x14ac:dyDescent="0.4">
      <c r="A24" s="37"/>
      <c r="B24" s="12"/>
      <c r="C24" s="10"/>
      <c r="D24" s="10"/>
      <c r="E24" s="12"/>
      <c r="F24" s="10"/>
      <c r="G24" s="1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11"/>
    </row>
    <row r="25" spans="1:29" s="14" customFormat="1" ht="14.6" hidden="1" x14ac:dyDescent="0.4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1"/>
    </row>
    <row r="26" spans="1:29" s="14" customFormat="1" ht="14.6" hidden="1" x14ac:dyDescent="0.4">
      <c r="A26" s="10" t="s">
        <v>43</v>
      </c>
      <c r="B26" s="12"/>
      <c r="C26" s="28"/>
      <c r="D26" s="28"/>
      <c r="E26" s="29"/>
      <c r="F26" s="10"/>
      <c r="G26" s="10"/>
      <c r="H26" s="13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11"/>
    </row>
    <row r="27" spans="1:29" s="14" customFormat="1" ht="15.45" hidden="1" x14ac:dyDescent="0.4">
      <c r="A27" s="60" t="s">
        <v>44</v>
      </c>
      <c r="B27" s="58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68" t="s">
        <v>32</v>
      </c>
      <c r="H27" s="13"/>
      <c r="I27" s="70">
        <f>1057719.94-1</f>
        <v>1057718.94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>
        <v>245951.22792573774</v>
      </c>
      <c r="Z27" s="70"/>
      <c r="AA27" s="70"/>
      <c r="AB27" s="11">
        <f>SUM(I27:Y27)</f>
        <v>1303670.1679257378</v>
      </c>
    </row>
    <row r="28" spans="1:29" s="14" customFormat="1" ht="15.45" hidden="1" x14ac:dyDescent="0.4">
      <c r="A28" s="60" t="s">
        <v>44</v>
      </c>
      <c r="B28" s="54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68" t="s">
        <v>32</v>
      </c>
      <c r="H28" s="13"/>
      <c r="I28" s="70">
        <v>1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11">
        <f>SUM(I28:Y28)</f>
        <v>1</v>
      </c>
    </row>
    <row r="29" spans="1:29" s="14" customFormat="1" ht="14.6" hidden="1" x14ac:dyDescent="0.4">
      <c r="A29" s="38"/>
      <c r="B29" s="12"/>
      <c r="C29" s="10"/>
      <c r="D29" s="10"/>
      <c r="E29" s="10"/>
      <c r="F29" s="10"/>
      <c r="G29" s="10"/>
      <c r="H29" s="13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11"/>
      <c r="AC29" s="46"/>
    </row>
    <row r="30" spans="1:29" s="14" customFormat="1" ht="14.6" hidden="1" x14ac:dyDescent="0.4">
      <c r="A30" s="15"/>
      <c r="B30" s="12"/>
      <c r="C30" s="10"/>
      <c r="D30" s="10"/>
      <c r="E30" s="10"/>
      <c r="F30" s="10"/>
      <c r="G30" s="10"/>
      <c r="H30" s="13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11"/>
    </row>
    <row r="31" spans="1:29" s="14" customFormat="1" ht="14.6" hidden="1" x14ac:dyDescent="0.4">
      <c r="A31" s="15"/>
      <c r="B31" s="12"/>
      <c r="C31" s="10"/>
      <c r="D31" s="10"/>
      <c r="E31" s="10"/>
      <c r="F31" s="10"/>
      <c r="G31" s="10"/>
      <c r="H31" s="13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11"/>
    </row>
    <row r="32" spans="1:29" s="14" customFormat="1" ht="14.6" hidden="1" x14ac:dyDescent="0.4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1"/>
    </row>
    <row r="33" spans="1:28" s="14" customFormat="1" ht="14.6" hidden="1" x14ac:dyDescent="0.4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1"/>
    </row>
    <row r="34" spans="1:28" s="14" customFormat="1" ht="14.6" hidden="1" x14ac:dyDescent="0.4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1"/>
    </row>
    <row r="35" spans="1:28" s="14" customFormat="1" ht="15" hidden="1" thickBot="1" x14ac:dyDescent="0.45">
      <c r="A35" s="33"/>
      <c r="B35" s="58"/>
      <c r="C35" s="64"/>
      <c r="D35" s="63"/>
      <c r="E35" s="63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1"/>
    </row>
    <row r="36" spans="1:28" s="14" customFormat="1" ht="15" hidden="1" thickTop="1" x14ac:dyDescent="0.4">
      <c r="A36" s="35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1"/>
    </row>
    <row r="37" spans="1:28" s="14" customFormat="1" ht="14.6" x14ac:dyDescent="0.4">
      <c r="A37" s="23" t="s">
        <v>7</v>
      </c>
      <c r="B37" s="38"/>
      <c r="C37" s="38"/>
      <c r="D37" s="38"/>
      <c r="E37" s="38"/>
      <c r="F37" s="56"/>
      <c r="G37" s="56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1"/>
    </row>
    <row r="38" spans="1:28" s="14" customFormat="1" ht="14.6" x14ac:dyDescent="0.4">
      <c r="A38" s="10" t="s">
        <v>34</v>
      </c>
      <c r="B38" s="38"/>
      <c r="C38" s="38"/>
      <c r="D38" s="38"/>
      <c r="E38" s="38"/>
      <c r="F38" s="56"/>
      <c r="G38" s="5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11"/>
    </row>
    <row r="39" spans="1:28" s="14" customFormat="1" ht="14.6" hidden="1" x14ac:dyDescent="0.4">
      <c r="A39" s="38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6" t="s">
        <v>22</v>
      </c>
      <c r="H39" s="50"/>
      <c r="I39" s="50"/>
      <c r="J39" s="50"/>
      <c r="K39" s="50">
        <f>1265022-1</f>
        <v>1265021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11"/>
    </row>
    <row r="40" spans="1:28" s="14" customFormat="1" ht="14.6" hidden="1" x14ac:dyDescent="0.4">
      <c r="A40" s="38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6" t="s">
        <v>22</v>
      </c>
      <c r="H40" s="50"/>
      <c r="I40" s="50"/>
      <c r="J40" s="50"/>
      <c r="K40" s="50">
        <v>1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11"/>
    </row>
    <row r="41" spans="1:28" s="14" customFormat="1" ht="14.6" hidden="1" x14ac:dyDescent="0.4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6" t="s">
        <v>22</v>
      </c>
      <c r="H41" s="50"/>
      <c r="I41" s="50"/>
      <c r="J41" s="50"/>
      <c r="K41" s="50">
        <f>107758-1</f>
        <v>107757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11"/>
    </row>
    <row r="42" spans="1:28" s="14" customFormat="1" ht="14.6" hidden="1" x14ac:dyDescent="0.4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6" t="s">
        <v>22</v>
      </c>
      <c r="H42" s="50"/>
      <c r="I42" s="50"/>
      <c r="J42" s="50"/>
      <c r="K42" s="50">
        <v>1</v>
      </c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11"/>
    </row>
    <row r="43" spans="1:28" s="14" customFormat="1" ht="14.6" hidden="1" x14ac:dyDescent="0.4">
      <c r="A43" s="67" t="s">
        <v>31</v>
      </c>
      <c r="B43" s="12" t="s">
        <v>36</v>
      </c>
      <c r="C43" s="69" t="s">
        <v>37</v>
      </c>
      <c r="D43" s="10" t="s">
        <v>15</v>
      </c>
      <c r="E43" s="10" t="s">
        <v>16</v>
      </c>
      <c r="F43" s="10">
        <v>10.561</v>
      </c>
      <c r="G43" s="77" t="s">
        <v>39</v>
      </c>
      <c r="H43" s="53">
        <v>11723.560000000001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11"/>
    </row>
    <row r="44" spans="1:28" s="14" customFormat="1" ht="14.6" hidden="1" x14ac:dyDescent="0.4">
      <c r="A44" s="67" t="s">
        <v>31</v>
      </c>
      <c r="B44" s="12" t="s">
        <v>36</v>
      </c>
      <c r="C44" s="69" t="s">
        <v>37</v>
      </c>
      <c r="D44" s="10" t="s">
        <v>15</v>
      </c>
      <c r="E44" s="10" t="s">
        <v>16</v>
      </c>
      <c r="F44" s="10">
        <v>10.561</v>
      </c>
      <c r="G44" s="77" t="s">
        <v>39</v>
      </c>
      <c r="H44" s="53"/>
      <c r="I44" s="53"/>
      <c r="J44" s="53"/>
      <c r="K44" s="53"/>
      <c r="L44" s="53"/>
      <c r="M44" s="53"/>
      <c r="N44" s="53"/>
      <c r="O44" s="53">
        <v>18562.38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11"/>
    </row>
    <row r="45" spans="1:28" s="14" customFormat="1" ht="15.45" hidden="1" x14ac:dyDescent="0.4">
      <c r="A45" s="79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48"/>
      <c r="G45" s="77"/>
      <c r="H45" s="53"/>
      <c r="I45" s="53"/>
      <c r="J45" s="53"/>
      <c r="K45" s="53"/>
      <c r="L45" s="53"/>
      <c r="M45" s="53"/>
      <c r="N45" s="53"/>
      <c r="O45" s="53"/>
      <c r="P45" s="53"/>
      <c r="Q45" s="53">
        <f>60871.9139950228-1</f>
        <v>60870.913995022798</v>
      </c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11"/>
    </row>
    <row r="46" spans="1:28" s="14" customFormat="1" ht="15.45" hidden="1" x14ac:dyDescent="0.4">
      <c r="A46" s="79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48"/>
      <c r="G46" s="77"/>
      <c r="H46" s="53"/>
      <c r="I46" s="53"/>
      <c r="J46" s="53"/>
      <c r="K46" s="53"/>
      <c r="L46" s="53"/>
      <c r="M46" s="53"/>
      <c r="N46" s="53"/>
      <c r="O46" s="53"/>
      <c r="P46" s="53"/>
      <c r="Q46" s="53">
        <v>1</v>
      </c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11"/>
    </row>
    <row r="47" spans="1:28" s="14" customFormat="1" ht="15.45" hidden="1" x14ac:dyDescent="0.4">
      <c r="A47" s="79" t="s">
        <v>116</v>
      </c>
      <c r="B47" s="12" t="s">
        <v>55</v>
      </c>
      <c r="C47" s="81" t="s">
        <v>117</v>
      </c>
      <c r="D47" s="82" t="s">
        <v>118</v>
      </c>
      <c r="E47" s="10" t="s">
        <v>119</v>
      </c>
      <c r="F47" s="48"/>
      <c r="G47" s="77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>
        <v>4375</v>
      </c>
      <c r="T47" s="53"/>
      <c r="U47" s="53"/>
      <c r="V47" s="53"/>
      <c r="W47" s="53"/>
      <c r="X47" s="53"/>
      <c r="Y47" s="53"/>
      <c r="Z47" s="53"/>
      <c r="AA47" s="53"/>
      <c r="AB47" s="11">
        <f>S47</f>
        <v>4375</v>
      </c>
    </row>
    <row r="48" spans="1:28" s="14" customFormat="1" ht="15.45" hidden="1" x14ac:dyDescent="0.4">
      <c r="A48" s="79" t="s">
        <v>120</v>
      </c>
      <c r="B48" s="12" t="s">
        <v>55</v>
      </c>
      <c r="C48" s="83" t="s">
        <v>121</v>
      </c>
      <c r="D48" s="83" t="s">
        <v>122</v>
      </c>
      <c r="E48" s="10" t="s">
        <v>123</v>
      </c>
      <c r="F48" s="48"/>
      <c r="G48" s="77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>
        <v>15441.18</v>
      </c>
      <c r="T48" s="53"/>
      <c r="U48" s="53"/>
      <c r="V48" s="53"/>
      <c r="W48" s="53"/>
      <c r="X48" s="53"/>
      <c r="Y48" s="53"/>
      <c r="Z48" s="53"/>
      <c r="AA48" s="53"/>
      <c r="AB48" s="11">
        <f t="shared" ref="AB48:AB50" si="2">S48</f>
        <v>15441.18</v>
      </c>
    </row>
    <row r="49" spans="1:28" s="14" customFormat="1" ht="15.45" hidden="1" x14ac:dyDescent="0.4">
      <c r="A49" s="79" t="s">
        <v>124</v>
      </c>
      <c r="B49" s="12" t="s">
        <v>55</v>
      </c>
      <c r="C49" s="84" t="s">
        <v>125</v>
      </c>
      <c r="D49" s="84" t="s">
        <v>126</v>
      </c>
      <c r="E49" s="10" t="s">
        <v>127</v>
      </c>
      <c r="F49" s="48"/>
      <c r="G49" s="77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>
        <v>20588.23</v>
      </c>
      <c r="T49" s="53"/>
      <c r="U49" s="53"/>
      <c r="V49" s="53"/>
      <c r="W49" s="53"/>
      <c r="X49" s="53"/>
      <c r="Y49" s="53"/>
      <c r="Z49" s="53"/>
      <c r="AA49" s="53"/>
      <c r="AB49" s="11">
        <f t="shared" si="2"/>
        <v>20588.23</v>
      </c>
    </row>
    <row r="50" spans="1:28" s="14" customFormat="1" ht="15.45" hidden="1" x14ac:dyDescent="0.4">
      <c r="A50" s="79" t="s">
        <v>128</v>
      </c>
      <c r="B50" s="12" t="s">
        <v>55</v>
      </c>
      <c r="C50" s="85" t="s">
        <v>129</v>
      </c>
      <c r="D50" s="85" t="s">
        <v>130</v>
      </c>
      <c r="E50" s="10" t="s">
        <v>131</v>
      </c>
      <c r="F50" s="48"/>
      <c r="G50" s="6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>
        <v>15245.06</v>
      </c>
      <c r="T50" s="53"/>
      <c r="U50" s="53"/>
      <c r="V50" s="53"/>
      <c r="W50" s="53"/>
      <c r="X50" s="53"/>
      <c r="Y50" s="53"/>
      <c r="Z50" s="53"/>
      <c r="AA50" s="53"/>
      <c r="AB50" s="11">
        <f t="shared" si="2"/>
        <v>15245.06</v>
      </c>
    </row>
    <row r="51" spans="1:28" s="14" customFormat="1" ht="15.45" hidden="1" x14ac:dyDescent="0.4">
      <c r="A51" s="79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48"/>
      <c r="G51" s="6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>
        <v>51598.808397614179</v>
      </c>
      <c r="V51" s="53"/>
      <c r="W51" s="53"/>
      <c r="X51" s="53"/>
      <c r="Y51" s="53"/>
      <c r="Z51" s="53"/>
      <c r="AA51" s="53"/>
      <c r="AB51" s="11">
        <f>U51</f>
        <v>51598.808397614179</v>
      </c>
    </row>
    <row r="52" spans="1:28" s="14" customFormat="1" ht="15.45" hidden="1" x14ac:dyDescent="0.4">
      <c r="A52" s="79" t="s">
        <v>151</v>
      </c>
      <c r="B52" s="12" t="s">
        <v>55</v>
      </c>
      <c r="C52" s="84" t="s">
        <v>152</v>
      </c>
      <c r="D52" s="66" t="s">
        <v>153</v>
      </c>
      <c r="E52" s="10" t="s">
        <v>154</v>
      </c>
      <c r="F52" s="48"/>
      <c r="G52" s="90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>
        <v>3074.94</v>
      </c>
      <c r="X52" s="53"/>
      <c r="Y52" s="53"/>
      <c r="Z52" s="53"/>
      <c r="AA52" s="53"/>
      <c r="AB52" s="11">
        <f>W52</f>
        <v>3074.94</v>
      </c>
    </row>
    <row r="53" spans="1:28" s="14" customFormat="1" ht="15.45" hidden="1" x14ac:dyDescent="0.4">
      <c r="A53" s="67" t="s">
        <v>156</v>
      </c>
      <c r="B53" s="12" t="s">
        <v>55</v>
      </c>
      <c r="C53" s="91" t="s">
        <v>159</v>
      </c>
      <c r="D53" s="95" t="s">
        <v>157</v>
      </c>
      <c r="E53" s="48" t="s">
        <v>158</v>
      </c>
      <c r="F53" s="48"/>
      <c r="G53" s="90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>
        <v>2006.95</v>
      </c>
      <c r="Y53" s="53"/>
      <c r="Z53" s="53"/>
      <c r="AA53" s="53"/>
      <c r="AB53" s="11">
        <f>X53</f>
        <v>2006.95</v>
      </c>
    </row>
    <row r="54" spans="1:28" s="14" customFormat="1" ht="14.6" x14ac:dyDescent="0.4">
      <c r="A54" s="67" t="s">
        <v>164</v>
      </c>
      <c r="B54" s="12" t="s">
        <v>55</v>
      </c>
      <c r="C54" s="92" t="s">
        <v>165</v>
      </c>
      <c r="D54" s="10" t="s">
        <v>15</v>
      </c>
      <c r="E54" s="10" t="s">
        <v>16</v>
      </c>
      <c r="F54" s="10">
        <v>10.561</v>
      </c>
      <c r="G54" s="77" t="s">
        <v>39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>
        <f>43843.89-1</f>
        <v>43842.89</v>
      </c>
      <c r="AA54" s="53">
        <v>-10960.970000000001</v>
      </c>
      <c r="AB54" s="11">
        <f>SUM(Z54:AA54)</f>
        <v>32881.919999999998</v>
      </c>
    </row>
    <row r="55" spans="1:28" s="14" customFormat="1" ht="14.6" hidden="1" x14ac:dyDescent="0.4">
      <c r="A55" s="67" t="s">
        <v>164</v>
      </c>
      <c r="B55" s="12" t="s">
        <v>49</v>
      </c>
      <c r="C55" s="92" t="s">
        <v>165</v>
      </c>
      <c r="D55" s="10" t="s">
        <v>15</v>
      </c>
      <c r="E55" s="10" t="s">
        <v>16</v>
      </c>
      <c r="F55" s="10">
        <v>10.561</v>
      </c>
      <c r="G55" s="77" t="s">
        <v>39</v>
      </c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>
        <v>1</v>
      </c>
      <c r="AA55" s="53"/>
      <c r="AB55" s="11">
        <f>Z55</f>
        <v>1</v>
      </c>
    </row>
    <row r="56" spans="1:28" s="14" customFormat="1" ht="15.45" x14ac:dyDescent="0.4">
      <c r="A56" s="67"/>
      <c r="B56" s="12"/>
      <c r="C56" s="96"/>
      <c r="D56" s="97"/>
      <c r="E56" s="10"/>
      <c r="F56" s="48"/>
      <c r="G56" s="90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11"/>
    </row>
    <row r="57" spans="1:28" s="14" customFormat="1" ht="15.45" x14ac:dyDescent="0.4">
      <c r="A57" s="67"/>
      <c r="B57" s="12"/>
      <c r="C57" s="96"/>
      <c r="D57" s="97"/>
      <c r="E57" s="10"/>
      <c r="F57" s="48"/>
      <c r="G57" s="90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11"/>
    </row>
    <row r="58" spans="1:28" s="14" customFormat="1" ht="15.45" x14ac:dyDescent="0.4">
      <c r="A58" s="67"/>
      <c r="B58" s="12"/>
      <c r="C58" s="96"/>
      <c r="D58" s="97"/>
      <c r="E58" s="10"/>
      <c r="F58" s="48"/>
      <c r="G58" s="90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11"/>
    </row>
    <row r="59" spans="1:28" s="14" customFormat="1" ht="14.6" x14ac:dyDescent="0.4">
      <c r="A59" s="15"/>
      <c r="B59" s="12"/>
      <c r="C59" s="28"/>
      <c r="D59" s="28"/>
      <c r="E59" s="29"/>
      <c r="F59" s="34"/>
      <c r="G59" s="3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11"/>
    </row>
    <row r="60" spans="1:28" s="14" customFormat="1" ht="14.6" hidden="1" x14ac:dyDescent="0.4">
      <c r="A60" s="23" t="s">
        <v>7</v>
      </c>
      <c r="B60" s="12"/>
      <c r="C60" s="28"/>
      <c r="D60" s="28"/>
      <c r="E60" s="29"/>
      <c r="F60" s="34"/>
      <c r="G60" s="3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11"/>
    </row>
    <row r="61" spans="1:28" s="14" customFormat="1" ht="14.6" hidden="1" x14ac:dyDescent="0.4">
      <c r="A61" s="10" t="s">
        <v>70</v>
      </c>
      <c r="B61" s="12"/>
      <c r="C61" s="28"/>
      <c r="D61" s="28"/>
      <c r="E61" s="29"/>
      <c r="F61" s="34"/>
      <c r="G61" s="3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11"/>
    </row>
    <row r="62" spans="1:28" s="14" customFormat="1" ht="14.6" hidden="1" x14ac:dyDescent="0.4">
      <c r="A62" s="33" t="s">
        <v>71</v>
      </c>
      <c r="B62" s="58" t="s">
        <v>45</v>
      </c>
      <c r="C62" s="10" t="s">
        <v>72</v>
      </c>
      <c r="D62" s="63" t="s">
        <v>73</v>
      </c>
      <c r="E62" s="63" t="s">
        <v>74</v>
      </c>
      <c r="F62" s="12" t="s">
        <v>75</v>
      </c>
      <c r="G62" s="34"/>
      <c r="H62" s="53"/>
      <c r="I62" s="53"/>
      <c r="J62" s="53"/>
      <c r="K62" s="53"/>
      <c r="L62" s="53">
        <v>851699.54</v>
      </c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11"/>
    </row>
    <row r="63" spans="1:28" s="14" customFormat="1" ht="15" hidden="1" x14ac:dyDescent="0.4">
      <c r="A63" s="71" t="s">
        <v>79</v>
      </c>
      <c r="B63" s="58" t="s">
        <v>45</v>
      </c>
      <c r="C63" s="52" t="s">
        <v>80</v>
      </c>
      <c r="D63" s="63" t="s">
        <v>81</v>
      </c>
      <c r="E63" s="87" t="s">
        <v>82</v>
      </c>
      <c r="F63" s="10" t="s">
        <v>75</v>
      </c>
      <c r="G63" s="34"/>
      <c r="H63" s="53"/>
      <c r="I63" s="53"/>
      <c r="J63" s="53"/>
      <c r="K63" s="53"/>
      <c r="L63" s="53"/>
      <c r="M63" s="53">
        <v>95000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11">
        <f>SUM(M63)</f>
        <v>95000</v>
      </c>
    </row>
    <row r="64" spans="1:28" s="14" customFormat="1" ht="14.6" hidden="1" x14ac:dyDescent="0.4">
      <c r="A64" s="10"/>
      <c r="B64" s="12"/>
      <c r="C64" s="28"/>
      <c r="D64" s="28"/>
      <c r="E64" s="29"/>
      <c r="F64" s="34"/>
      <c r="G64" s="3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11"/>
    </row>
    <row r="65" spans="1:28" s="14" customFormat="1" ht="14.6" hidden="1" x14ac:dyDescent="0.4">
      <c r="A65" s="10"/>
      <c r="B65" s="12"/>
      <c r="C65" s="28"/>
      <c r="D65" s="28"/>
      <c r="E65" s="29"/>
      <c r="F65" s="34"/>
      <c r="G65" s="3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11"/>
    </row>
    <row r="66" spans="1:28" s="14" customFormat="1" ht="14.6" hidden="1" x14ac:dyDescent="0.4">
      <c r="A66" s="15"/>
      <c r="B66" s="12"/>
      <c r="C66" s="28"/>
      <c r="D66" s="28"/>
      <c r="E66" s="28"/>
      <c r="F66" s="34"/>
      <c r="G66" s="3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11"/>
    </row>
    <row r="67" spans="1:28" s="14" customFormat="1" ht="14.6" hidden="1" x14ac:dyDescent="0.4">
      <c r="A67" s="15"/>
      <c r="B67" s="12"/>
      <c r="C67" s="28"/>
      <c r="D67" s="28"/>
      <c r="E67" s="28"/>
      <c r="F67" s="34"/>
      <c r="G67" s="3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11"/>
    </row>
    <row r="68" spans="1:28" s="14" customFormat="1" ht="14.6" hidden="1" x14ac:dyDescent="0.4">
      <c r="A68" s="23" t="s">
        <v>7</v>
      </c>
      <c r="B68" s="12"/>
      <c r="C68" s="28"/>
      <c r="D68" s="28"/>
      <c r="E68" s="28"/>
      <c r="F68" s="34"/>
      <c r="G68" s="3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11"/>
    </row>
    <row r="69" spans="1:28" s="14" customFormat="1" ht="14.6" hidden="1" x14ac:dyDescent="0.4">
      <c r="A69" s="10" t="s">
        <v>23</v>
      </c>
      <c r="B69" s="12"/>
      <c r="C69" s="28"/>
      <c r="D69" s="28"/>
      <c r="E69" s="28"/>
      <c r="F69" s="34"/>
      <c r="G69" s="3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11"/>
    </row>
    <row r="70" spans="1:28" s="14" customFormat="1" ht="14.6" hidden="1" x14ac:dyDescent="0.4">
      <c r="A70" s="30"/>
      <c r="B70" s="12"/>
      <c r="C70" s="10"/>
      <c r="D70" s="52"/>
      <c r="E70" s="52"/>
      <c r="F70" s="10"/>
      <c r="G70" s="6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11"/>
    </row>
    <row r="71" spans="1:28" s="14" customFormat="1" ht="14.6" hidden="1" x14ac:dyDescent="0.4">
      <c r="A71" s="30"/>
      <c r="B71" s="12"/>
      <c r="C71" s="10"/>
      <c r="D71" s="52" t="s">
        <v>25</v>
      </c>
      <c r="E71" s="52" t="s">
        <v>26</v>
      </c>
      <c r="F71" s="10">
        <v>17.245000000000001</v>
      </c>
      <c r="G71" s="66" t="s">
        <v>24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11"/>
    </row>
    <row r="72" spans="1:28" s="14" customFormat="1" ht="14.6" hidden="1" x14ac:dyDescent="0.4">
      <c r="A72" s="30"/>
      <c r="B72" s="12"/>
      <c r="C72" s="10"/>
      <c r="D72" s="10"/>
      <c r="E72" s="10"/>
      <c r="F72" s="10"/>
      <c r="G72" s="48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11"/>
    </row>
    <row r="73" spans="1:28" s="14" customFormat="1" ht="14.6" hidden="1" x14ac:dyDescent="0.4">
      <c r="A73" s="30"/>
      <c r="B73" s="12"/>
      <c r="C73" s="10"/>
      <c r="D73" s="10"/>
      <c r="E73" s="10"/>
      <c r="F73" s="10"/>
      <c r="G73" s="48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11"/>
    </row>
    <row r="74" spans="1:28" s="14" customFormat="1" ht="14.6" hidden="1" x14ac:dyDescent="0.4">
      <c r="A74" s="23" t="s">
        <v>7</v>
      </c>
      <c r="B74" s="12"/>
      <c r="C74" s="10"/>
      <c r="D74" s="10"/>
      <c r="E74" s="10"/>
      <c r="F74" s="10"/>
      <c r="G74" s="48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11"/>
    </row>
    <row r="75" spans="1:28" s="14" customFormat="1" ht="14.6" hidden="1" x14ac:dyDescent="0.4">
      <c r="A75" s="10" t="s">
        <v>86</v>
      </c>
      <c r="B75" s="12"/>
      <c r="C75" s="10"/>
      <c r="D75" s="10"/>
      <c r="E75" s="10"/>
      <c r="F75" s="10"/>
      <c r="G75" s="4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11"/>
    </row>
    <row r="76" spans="1:28" s="14" customFormat="1" ht="15.9" hidden="1" x14ac:dyDescent="0.45">
      <c r="A76" s="72" t="s">
        <v>92</v>
      </c>
      <c r="B76" s="73" t="s">
        <v>87</v>
      </c>
      <c r="C76" s="62" t="s">
        <v>88</v>
      </c>
      <c r="D76" s="62" t="s">
        <v>89</v>
      </c>
      <c r="E76" s="74" t="s">
        <v>90</v>
      </c>
      <c r="F76" s="75">
        <v>17.800999999999998</v>
      </c>
      <c r="G76" s="76" t="s">
        <v>91</v>
      </c>
      <c r="H76" s="53"/>
      <c r="I76" s="53"/>
      <c r="J76" s="53"/>
      <c r="K76" s="53"/>
      <c r="L76" s="53"/>
      <c r="M76" s="53"/>
      <c r="N76" s="53">
        <v>9805</v>
      </c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11">
        <f>SUM(N76)</f>
        <v>9805</v>
      </c>
    </row>
    <row r="77" spans="1:28" s="14" customFormat="1" ht="15.45" hidden="1" x14ac:dyDescent="0.4">
      <c r="A77" s="86" t="s">
        <v>135</v>
      </c>
      <c r="B77" s="12" t="s">
        <v>55</v>
      </c>
      <c r="C77" s="87" t="s">
        <v>88</v>
      </c>
      <c r="D77" s="28" t="s">
        <v>89</v>
      </c>
      <c r="E77" s="29" t="s">
        <v>136</v>
      </c>
      <c r="F77" s="32">
        <v>17.800999999999998</v>
      </c>
      <c r="G77" s="88" t="s">
        <v>91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>
        <v>51735</v>
      </c>
      <c r="U77" s="53"/>
      <c r="V77" s="53"/>
      <c r="W77" s="53"/>
      <c r="X77" s="53"/>
      <c r="Y77" s="53"/>
      <c r="Z77" s="53"/>
      <c r="AA77" s="53"/>
      <c r="AB77" s="11">
        <f>T77</f>
        <v>51735</v>
      </c>
    </row>
    <row r="78" spans="1:28" s="14" customFormat="1" ht="14.6" hidden="1" x14ac:dyDescent="0.4">
      <c r="A78" s="38"/>
      <c r="B78" s="12"/>
      <c r="C78" s="10"/>
      <c r="D78" s="10"/>
      <c r="E78" s="10"/>
      <c r="F78" s="10"/>
      <c r="G78" s="48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11"/>
    </row>
    <row r="79" spans="1:28" s="14" customFormat="1" ht="14.6" x14ac:dyDescent="0.4">
      <c r="A79" s="38"/>
      <c r="B79" s="12"/>
      <c r="C79" s="10"/>
      <c r="D79" s="10"/>
      <c r="E79" s="10"/>
      <c r="F79" s="10"/>
      <c r="G79" s="48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11"/>
    </row>
    <row r="80" spans="1:28" s="14" customFormat="1" ht="14.6" x14ac:dyDescent="0.4">
      <c r="A80" s="38"/>
      <c r="B80" s="12"/>
      <c r="C80" s="10"/>
      <c r="D80" s="10"/>
      <c r="E80" s="10"/>
      <c r="F80" s="10"/>
      <c r="G80" s="48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11"/>
    </row>
    <row r="81" spans="1:28" s="14" customFormat="1" ht="15" thickBot="1" x14ac:dyDescent="0.45">
      <c r="A81" s="47"/>
      <c r="B81" s="47"/>
      <c r="C81" s="47"/>
      <c r="D81" s="48"/>
      <c r="E81" s="48"/>
      <c r="F81" s="48"/>
      <c r="G81" s="48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11"/>
    </row>
    <row r="82" spans="1:28" s="9" customFormat="1" ht="15" thickBot="1" x14ac:dyDescent="0.45">
      <c r="A82" s="39" t="s">
        <v>0</v>
      </c>
      <c r="B82" s="40"/>
      <c r="C82" s="41"/>
      <c r="D82" s="41"/>
      <c r="E82" s="41"/>
      <c r="F82" s="41"/>
      <c r="G82" s="41"/>
      <c r="H82" s="57">
        <f>SUM(H6:H81)</f>
        <v>11723.560000000001</v>
      </c>
      <c r="I82" s="22">
        <f>SUM(I27:I81)</f>
        <v>1057719.94</v>
      </c>
      <c r="J82" s="22">
        <f>SUM(J7:J35)</f>
        <v>1183251</v>
      </c>
      <c r="K82" s="57">
        <f>SUM(K39:K78)</f>
        <v>1372780</v>
      </c>
      <c r="L82" s="57">
        <f>SUM(L59:L65)</f>
        <v>851699.54</v>
      </c>
      <c r="M82" s="57">
        <f>SUM(M60:M65)</f>
        <v>95000</v>
      </c>
      <c r="N82" s="57">
        <f>SUM(N75:N77)</f>
        <v>9805</v>
      </c>
      <c r="O82" s="57">
        <f>SUM(O40:O50)</f>
        <v>18562.38</v>
      </c>
      <c r="P82" s="57">
        <f>SUM(P7:P17)</f>
        <v>726554</v>
      </c>
      <c r="Q82" s="57">
        <f>SUM(Q38:Q51)</f>
        <v>60871.913995022798</v>
      </c>
      <c r="R82" s="57">
        <f>SUM(R8:R26)</f>
        <v>1116549</v>
      </c>
      <c r="S82" s="57">
        <f>SUM(S38:S59)</f>
        <v>55649.47</v>
      </c>
      <c r="T82" s="57">
        <f>SUM(T75:T79)</f>
        <v>51735</v>
      </c>
      <c r="U82" s="57">
        <f>SUM(U51:U59)</f>
        <v>51598.808397614179</v>
      </c>
      <c r="V82" s="57">
        <f>SUM(V7:V24)</f>
        <v>9205</v>
      </c>
      <c r="W82" s="57">
        <f>SUM(W38:W81)</f>
        <v>3074.94</v>
      </c>
      <c r="X82" s="57">
        <f>SUM(X38:X59)</f>
        <v>2006.95</v>
      </c>
      <c r="Y82" s="57">
        <f>SUM(Y27:Y31)</f>
        <v>245951.22792573774</v>
      </c>
      <c r="Z82" s="57">
        <f>SUM(Z38:Z80)</f>
        <v>43843.89</v>
      </c>
      <c r="AA82" s="57">
        <f>SUM(AA54:AA56)</f>
        <v>-10960.970000000001</v>
      </c>
      <c r="AB82" s="22"/>
    </row>
    <row r="83" spans="1:28" s="9" customFormat="1" ht="14.6" x14ac:dyDescent="0.4">
      <c r="A83" s="16"/>
      <c r="B83" s="16"/>
      <c r="C83" s="17"/>
      <c r="D83" s="17"/>
      <c r="E83" s="17"/>
      <c r="F83" s="17"/>
      <c r="G83" s="17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s="9" customFormat="1" ht="15.45" x14ac:dyDescent="0.4">
      <c r="A84" s="14" t="s">
        <v>8</v>
      </c>
      <c r="C84" s="2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8" s="9" customFormat="1" ht="15.45" hidden="1" x14ac:dyDescent="0.4">
      <c r="A85" s="14" t="s">
        <v>38</v>
      </c>
      <c r="C85" s="2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8" s="9" customFormat="1" ht="14.6" hidden="1" x14ac:dyDescent="0.4">
      <c r="A86" s="16" t="s">
        <v>33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8" ht="14.6" hidden="1" x14ac:dyDescent="0.4">
      <c r="A87" s="14" t="s">
        <v>41</v>
      </c>
    </row>
    <row r="88" spans="1:28" ht="14.6" hidden="1" x14ac:dyDescent="0.4">
      <c r="A88" s="16" t="s">
        <v>42</v>
      </c>
    </row>
    <row r="89" spans="1:28" ht="14.6" hidden="1" x14ac:dyDescent="0.4">
      <c r="A89" s="14" t="s">
        <v>52</v>
      </c>
    </row>
    <row r="90" spans="1:28" ht="14.6" hidden="1" x14ac:dyDescent="0.4">
      <c r="A90" s="16" t="s">
        <v>53</v>
      </c>
    </row>
    <row r="91" spans="1:28" ht="14.6" hidden="1" x14ac:dyDescent="0.4">
      <c r="A91" s="14" t="s">
        <v>64</v>
      </c>
    </row>
    <row r="92" spans="1:28" ht="14.6" hidden="1" x14ac:dyDescent="0.4">
      <c r="A92" s="16" t="s">
        <v>65</v>
      </c>
    </row>
    <row r="93" spans="1:28" ht="14.6" hidden="1" x14ac:dyDescent="0.4">
      <c r="A93" s="14" t="s">
        <v>68</v>
      </c>
    </row>
    <row r="94" spans="1:28" ht="14.6" hidden="1" x14ac:dyDescent="0.4">
      <c r="A94" s="16" t="s">
        <v>67</v>
      </c>
    </row>
    <row r="95" spans="1:28" ht="14.6" hidden="1" x14ac:dyDescent="0.4">
      <c r="A95" s="14" t="s">
        <v>77</v>
      </c>
    </row>
    <row r="96" spans="1:28" ht="14.6" hidden="1" x14ac:dyDescent="0.4">
      <c r="A96" s="16" t="s">
        <v>78</v>
      </c>
    </row>
    <row r="97" spans="1:1" ht="14.6" hidden="1" x14ac:dyDescent="0.4">
      <c r="A97" s="14" t="s">
        <v>85</v>
      </c>
    </row>
    <row r="98" spans="1:1" ht="14.6" hidden="1" x14ac:dyDescent="0.4">
      <c r="A98" s="16" t="s">
        <v>84</v>
      </c>
    </row>
    <row r="99" spans="1:1" ht="14.6" hidden="1" x14ac:dyDescent="0.4">
      <c r="A99" s="14" t="s">
        <v>94</v>
      </c>
    </row>
    <row r="100" spans="1:1" ht="14.6" hidden="1" x14ac:dyDescent="0.4">
      <c r="A100" s="16" t="s">
        <v>33</v>
      </c>
    </row>
    <row r="101" spans="1:1" ht="14.6" hidden="1" x14ac:dyDescent="0.4">
      <c r="A101" s="14" t="s">
        <v>98</v>
      </c>
    </row>
    <row r="102" spans="1:1" ht="14.6" hidden="1" x14ac:dyDescent="0.4">
      <c r="A102" s="16" t="s">
        <v>97</v>
      </c>
    </row>
    <row r="103" spans="1:1" ht="14.6" hidden="1" x14ac:dyDescent="0.4">
      <c r="A103" s="14" t="s">
        <v>108</v>
      </c>
    </row>
    <row r="104" spans="1:1" ht="14.6" hidden="1" x14ac:dyDescent="0.4">
      <c r="A104" s="16" t="s">
        <v>106</v>
      </c>
    </row>
    <row r="105" spans="1:1" ht="12.45" hidden="1" x14ac:dyDescent="0.35">
      <c r="A105" s="80" t="s">
        <v>107</v>
      </c>
    </row>
    <row r="106" spans="1:1" hidden="1" x14ac:dyDescent="0.35"/>
    <row r="108" spans="1:1" ht="14.6" hidden="1" x14ac:dyDescent="0.4">
      <c r="A108" s="14" t="s">
        <v>111</v>
      </c>
    </row>
    <row r="109" spans="1:1" ht="14.6" hidden="1" x14ac:dyDescent="0.4">
      <c r="A109" s="16" t="s">
        <v>110</v>
      </c>
    </row>
    <row r="110" spans="1:1" ht="14.6" hidden="1" x14ac:dyDescent="0.4">
      <c r="A110" s="14" t="s">
        <v>133</v>
      </c>
    </row>
    <row r="111" spans="1:1" ht="14.6" hidden="1" x14ac:dyDescent="0.4">
      <c r="A111" s="16" t="s">
        <v>132</v>
      </c>
    </row>
    <row r="112" spans="1:1" ht="14.6" hidden="1" x14ac:dyDescent="0.4">
      <c r="A112" s="14" t="s">
        <v>134</v>
      </c>
    </row>
    <row r="113" spans="1:1" ht="14.6" hidden="1" x14ac:dyDescent="0.4">
      <c r="A113" s="16" t="s">
        <v>84</v>
      </c>
    </row>
    <row r="114" spans="1:1" ht="14.6" hidden="1" x14ac:dyDescent="0.4">
      <c r="A114" s="14" t="s">
        <v>140</v>
      </c>
    </row>
    <row r="115" spans="1:1" ht="14.6" hidden="1" x14ac:dyDescent="0.4">
      <c r="A115" s="16" t="s">
        <v>139</v>
      </c>
    </row>
    <row r="116" spans="1:1" ht="14.6" hidden="1" x14ac:dyDescent="0.4">
      <c r="A116" s="14" t="s">
        <v>147</v>
      </c>
    </row>
    <row r="117" spans="1:1" ht="14.6" hidden="1" x14ac:dyDescent="0.4">
      <c r="A117" s="16" t="s">
        <v>146</v>
      </c>
    </row>
    <row r="118" spans="1:1" ht="14.6" hidden="1" x14ac:dyDescent="0.4">
      <c r="A118" s="14" t="s">
        <v>150</v>
      </c>
    </row>
    <row r="119" spans="1:1" ht="14.6" hidden="1" x14ac:dyDescent="0.4">
      <c r="A119" s="16" t="s">
        <v>132</v>
      </c>
    </row>
    <row r="120" spans="1:1" ht="14.6" hidden="1" x14ac:dyDescent="0.4">
      <c r="A120" s="14" t="s">
        <v>160</v>
      </c>
    </row>
    <row r="121" spans="1:1" ht="14.6" hidden="1" x14ac:dyDescent="0.4">
      <c r="A121" s="16" t="s">
        <v>132</v>
      </c>
    </row>
    <row r="122" spans="1:1" ht="14.6" hidden="1" x14ac:dyDescent="0.4">
      <c r="A122" s="14" t="s">
        <v>161</v>
      </c>
    </row>
    <row r="123" spans="1:1" ht="14.6" hidden="1" x14ac:dyDescent="0.4">
      <c r="A123" s="16" t="s">
        <v>42</v>
      </c>
    </row>
    <row r="124" spans="1:1" ht="14.6" hidden="1" x14ac:dyDescent="0.4">
      <c r="A124" s="14" t="s">
        <v>167</v>
      </c>
    </row>
    <row r="125" spans="1:1" ht="14.6" hidden="1" x14ac:dyDescent="0.4">
      <c r="A125" s="16" t="s">
        <v>166</v>
      </c>
    </row>
    <row r="126" spans="1:1" ht="14.6" x14ac:dyDescent="0.4">
      <c r="A126" s="14" t="s">
        <v>171</v>
      </c>
    </row>
    <row r="127" spans="1:1" ht="14.6" x14ac:dyDescent="0.4">
      <c r="A127" s="16" t="s">
        <v>169</v>
      </c>
    </row>
    <row r="128" spans="1:1" x14ac:dyDescent="0.35">
      <c r="A128" s="98" t="s">
        <v>170</v>
      </c>
    </row>
    <row r="129" spans="1:1" x14ac:dyDescent="0.35">
      <c r="A129" s="98"/>
    </row>
    <row r="133" spans="1:1" ht="14.6" x14ac:dyDescent="0.4">
      <c r="A133" s="9" t="s">
        <v>27</v>
      </c>
    </row>
    <row r="134" spans="1:1" ht="14.6" x14ac:dyDescent="0.4">
      <c r="A134" s="9" t="s">
        <v>30</v>
      </c>
    </row>
    <row r="135" spans="1:1" ht="14.6" x14ac:dyDescent="0.4">
      <c r="A135" s="9" t="s">
        <v>28</v>
      </c>
    </row>
    <row r="136" spans="1:1" ht="14.6" x14ac:dyDescent="0.4">
      <c r="A136" s="9" t="s">
        <v>29</v>
      </c>
    </row>
  </sheetData>
  <mergeCells count="2">
    <mergeCell ref="B1:F1"/>
    <mergeCell ref="A128:A129"/>
  </mergeCells>
  <phoneticPr fontId="0" type="noConversion"/>
  <hyperlinks>
    <hyperlink ref="A105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2025-06-09T14:38:19Z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