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6F125399-0ABE-4D75-BB47-CF6A22663F1E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METRO N REB" sheetId="2" r:id="rId1"/>
  </sheets>
  <definedNames>
    <definedName name="_xlnm.Print_Area" localSheetId="0">'METRO N REB'!$A$1:$F$73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5" i="2" l="1"/>
  <c r="R44" i="2"/>
  <c r="Q71" i="2"/>
  <c r="Q44" i="2"/>
  <c r="R16" i="2"/>
  <c r="P15" i="2"/>
  <c r="P71" i="2" s="1"/>
  <c r="R43" i="2"/>
  <c r="O71" i="2"/>
  <c r="R42" i="2"/>
  <c r="R65" i="2"/>
  <c r="N71" i="2"/>
  <c r="R52" i="2"/>
  <c r="M71" i="2"/>
  <c r="L71" i="2"/>
  <c r="R39" i="2"/>
  <c r="R41" i="2"/>
  <c r="R48" i="2"/>
  <c r="K38" i="2"/>
  <c r="K40" i="2"/>
  <c r="R40" i="2" s="1"/>
  <c r="J10" i="2"/>
  <c r="R10" i="2" s="1"/>
  <c r="J8" i="2"/>
  <c r="R8" i="2" s="1"/>
  <c r="R9" i="2"/>
  <c r="R11" i="2"/>
  <c r="R12" i="2"/>
  <c r="R13" i="2"/>
  <c r="R14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I26" i="2"/>
  <c r="I71" i="2" s="1"/>
  <c r="H71" i="2"/>
  <c r="R15" i="2" l="1"/>
  <c r="K71" i="2"/>
  <c r="R38" i="2"/>
  <c r="J71" i="2"/>
</calcChain>
</file>

<file path=xl/sharedStrings.xml><?xml version="1.0" encoding="utf-8"?>
<sst xmlns="http://schemas.openxmlformats.org/spreadsheetml/2006/main" count="175" uniqueCount="108">
  <si>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</si>
  <si>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</si>
  <si>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</si>
  <si>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</si>
  <si>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</si>
  <si>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</si>
  <si>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</si>
  <si>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</si>
  <si>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</si>
  <si>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</si>
  <si>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</si>
  <si>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</si>
  <si>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</si>
  <si>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</si>
  <si>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</si>
  <si>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</si>
  <si>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</si>
  <si>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</si>
  <si>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</si>
  <si>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</si>
  <si>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</si>
  <si>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</si>
  <si>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</si>
  <si>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</si>
  <si>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</si>
  <si>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7003-1010</t>
  </si>
  <si>
    <t>K102</t>
  </si>
  <si>
    <t>VENDOR CUSTOMER CODE</t>
  </si>
  <si>
    <t>UEI #</t>
  </si>
  <si>
    <t>KYRATTDFFL33</t>
  </si>
  <si>
    <t>VC6000181727</t>
  </si>
  <si>
    <t>WPP SNAP EXPANSION</t>
  </si>
  <si>
    <t>UI-35950-21-60-A-25</t>
  </si>
  <si>
    <t>TO ADD WPP SNAP EXPANSION FUNDS</t>
  </si>
  <si>
    <t>CT EOL 25CCMETNWP</t>
  </si>
  <si>
    <t>INITIAL AWARD FY25</t>
  </si>
  <si>
    <t>JULY 1, 2024-SEPT. 30, 2024</t>
  </si>
  <si>
    <t>F20243067</t>
  </si>
  <si>
    <t>INITIAL AWARD FY25 JUNE 5, 2024</t>
  </si>
  <si>
    <t>234MA441Q7503 </t>
  </si>
  <si>
    <t>BUDGET #1 FY25</t>
  </si>
  <si>
    <t>BUDGET #1 FY25 JULY 23, 2024</t>
  </si>
  <si>
    <t>TO ADD RESEA FUNDS</t>
  </si>
  <si>
    <t>CT EOL 25CCMETNNEGREA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</si>
  <si>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</si>
  <si>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</si>
  <si>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</si>
  <si>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</si>
  <si>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</si>
  <si>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</si>
  <si>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#2 FY25</t>
  </si>
  <si>
    <t>CT EOL 25CCMETNWIA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</si>
  <si>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</si>
  <si>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</si>
  <si>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</si>
  <si>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</si>
  <si>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</si>
  <si>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</si>
  <si>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</si>
  <si>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</si>
  <si>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WP 90%</t>
  </si>
  <si>
    <t>FES2025</t>
  </si>
  <si>
    <t>JULY 1, 2025-JUNE 30, 2026</t>
  </si>
  <si>
    <t>WP 10%</t>
  </si>
  <si>
    <t>BUDGET #3 FY25 SEPTEMBER 3, 2024</t>
  </si>
  <si>
    <t>TO ADD WP FUNDS</t>
  </si>
  <si>
    <t>BUDGET #3 FY25</t>
  </si>
  <si>
    <t>TO ADD SOS FUNDS</t>
  </si>
  <si>
    <t>BUDGET #4 FY25 SEPT 18, 2024</t>
  </si>
  <si>
    <t>BUDGET #4 FY25</t>
  </si>
  <si>
    <t>CT EOL 25CCMETNSOSWTF</t>
  </si>
  <si>
    <t>STATE ONE STOP</t>
  </si>
  <si>
    <t>STOSCC2025</t>
  </si>
  <si>
    <t>7003-0803</t>
  </si>
  <si>
    <t>K284</t>
  </si>
  <si>
    <t>N/A</t>
  </si>
  <si>
    <t>BUDGET #5 FY25</t>
  </si>
  <si>
    <t>BUDGET #5 FY25 SEPT 20, 2024</t>
  </si>
  <si>
    <t>TO ADD WTF FUNDS</t>
  </si>
  <si>
    <t>WORKFORCE TRAINING FUND</t>
  </si>
  <si>
    <t>WTRUSTF25</t>
  </si>
  <si>
    <t>7003-0135</t>
  </si>
  <si>
    <t>K264</t>
  </si>
  <si>
    <t>BUDGET #6 FY25</t>
  </si>
  <si>
    <t>TO ADD JVSG FUNDS</t>
  </si>
  <si>
    <t>BUDGET #6 FY25 OCT 11, 2024</t>
  </si>
  <si>
    <t>CT EOL 25CCMETNVETSUI</t>
  </si>
  <si>
    <t>JULY 24, 2024-DECEMBER 31, 2024</t>
  </si>
  <si>
    <t>FVETS2024</t>
  </si>
  <si>
    <t>7002-6628</t>
  </si>
  <si>
    <t>K111</t>
  </si>
  <si>
    <t>DV35786-21-55-5-25</t>
  </si>
  <si>
    <t>JVSG-SILVER</t>
  </si>
  <si>
    <t>BUDGET #7 FY25</t>
  </si>
  <si>
    <t>BUDGET #7 FY25 OCT 24, 2024</t>
  </si>
  <si>
    <t>BUDGET #8 FY25</t>
  </si>
  <si>
    <t>FWIAADT25B</t>
  </si>
  <si>
    <t>TO ADD WIOA ADULT FUNDS</t>
  </si>
  <si>
    <t>BUDGET #8 FY25 NOVEMBER 4, 2024</t>
  </si>
  <si>
    <t>BUDGET #9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</si>
  <si>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</si>
  <si>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</si>
  <si>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</si>
  <si>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</si>
  <si>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</si>
  <si>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</si>
  <si>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</si>
  <si>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BUDGET #9 FY25 NOVEMBER 20,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</si>
</sst>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.5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17" fillId="0" borderId="12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44" fontId="8" fillId="0" borderId="2" xfId="1" applyFont="1" applyBorder="1" applyAlignment="1">
      <alignment horizontal="center"/>
    </xf>
    <xf numFmtId="0" fontId="20" fillId="0" borderId="2" xfId="0" applyFont="1" applyBorder="1" applyAlignment="1">
      <alignment wrapText="1"/>
    </xf>
    <xf numFmtId="0" fontId="13" fillId="0" borderId="10" xfId="0" applyFont="1" applyBorder="1" applyAlignment="1">
      <alignment horizontal="center"/>
    </xf>
    <xf numFmtId="0" fontId="9" fillId="0" borderId="2" xfId="0" applyFont="1" applyBorder="1"/>
    <xf numFmtId="0" fontId="9" fillId="0" borderId="2" xfId="0" quotePrefix="1" applyFont="1" applyBorder="1" applyAlignment="1">
      <alignment horizontal="center"/>
    </xf>
    <xf numFmtId="49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 wrapText="1"/>
    </xf>
    <xf numFmtId="0" fontId="23" fillId="0" borderId="2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9"/>
  <sheetViews>
    <sheetView tabSelected="1" topLeftCell="A4" zoomScale="120" zoomScaleNormal="120" workbookViewId="0">
      <selection activeCell="A94" sqref="A94"/>
    </sheetView>
  </sheetViews>
  <sheetFormatPr defaultColWidth="9.140625" defaultRowHeight="13.5" x14ac:dyDescent="0.25"/>
  <cols>
    <col min="1" max="1" width="77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14" style="2" customWidth="1"/>
    <col min="8" max="8" width="14.140625" style="2" hidden="1" customWidth="1"/>
    <col min="9" max="10" width="14.42578125" style="2" hidden="1" customWidth="1"/>
    <col min="11" max="12" width="13.85546875" style="2" hidden="1" customWidth="1"/>
    <col min="13" max="16" width="13.7109375" style="2" hidden="1" customWidth="1"/>
    <col min="17" max="17" width="13.7109375" style="2" customWidth="1"/>
    <col min="18" max="18" width="13.85546875" style="3" hidden="1" customWidth="1"/>
    <col min="19" max="19" width="14" style="3" bestFit="1" customWidth="1"/>
    <col min="20" max="16384" width="9.140625" style="3"/>
  </cols>
  <sheetData>
    <row r="1" spans="1:18" ht="20.25" x14ac:dyDescent="0.3">
      <c r="A1" s="3" t="s">
        <v>10</v>
      </c>
      <c r="B1" s="88" t="s">
        <v>9</v>
      </c>
      <c r="C1" s="89"/>
      <c r="D1" s="89"/>
      <c r="E1" s="89"/>
      <c r="F1" s="8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20.25" x14ac:dyDescent="0.3">
      <c r="A2" s="31"/>
      <c r="B2" s="6"/>
      <c r="C2" s="6"/>
      <c r="D2" s="6"/>
      <c r="E2" s="7"/>
      <c r="F2" s="7"/>
      <c r="G2" s="7"/>
      <c r="R2" s="2"/>
    </row>
    <row r="3" spans="1:18" ht="20.25" x14ac:dyDescent="0.3">
      <c r="A3" s="4" t="s">
        <v>11</v>
      </c>
      <c r="B3" s="51"/>
      <c r="C3" s="1"/>
      <c r="R3" s="2"/>
    </row>
    <row r="4" spans="1:18" ht="21" thickBot="1" x14ac:dyDescent="0.35">
      <c r="A4" s="4"/>
      <c r="B4" s="5"/>
      <c r="C4" s="1"/>
    </row>
    <row r="5" spans="1:18" s="9" customFormat="1" ht="37.5" customHeight="1" thickBot="1" x14ac:dyDescent="0.35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3" t="s">
        <v>20</v>
      </c>
      <c r="H5" s="26" t="s">
        <v>35</v>
      </c>
      <c r="I5" s="63" t="s">
        <v>40</v>
      </c>
      <c r="J5" s="63" t="s">
        <v>50</v>
      </c>
      <c r="K5" s="63" t="s">
        <v>66</v>
      </c>
      <c r="L5" s="63" t="s">
        <v>69</v>
      </c>
      <c r="M5" s="63" t="s">
        <v>76</v>
      </c>
      <c r="N5" s="63" t="s">
        <v>83</v>
      </c>
      <c r="O5" s="63" t="s">
        <v>93</v>
      </c>
      <c r="P5" s="63" t="s">
        <v>95</v>
      </c>
      <c r="Q5" s="63" t="s">
        <v>99</v>
      </c>
      <c r="R5" s="8" t="s">
        <v>6</v>
      </c>
    </row>
    <row r="6" spans="1:18" s="14" customFormat="1" ht="15.6" hidden="1" customHeight="1" x14ac:dyDescent="0.25">
      <c r="A6" s="23" t="s">
        <v>7</v>
      </c>
      <c r="B6" s="38"/>
      <c r="C6" s="44"/>
      <c r="D6" s="44"/>
      <c r="E6" s="45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24"/>
    </row>
    <row r="7" spans="1:18" s="14" customFormat="1" ht="24.6" hidden="1" customHeight="1" x14ac:dyDescent="0.25">
      <c r="A7" s="10" t="s">
        <v>51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</row>
    <row r="8" spans="1:18" s="14" customFormat="1" ht="16.5" hidden="1" x14ac:dyDescent="0.3">
      <c r="A8" s="65" t="s">
        <v>54</v>
      </c>
      <c r="B8" s="12" t="s">
        <v>55</v>
      </c>
      <c r="C8" s="54" t="s">
        <v>56</v>
      </c>
      <c r="D8" s="10" t="s">
        <v>17</v>
      </c>
      <c r="E8" s="10">
        <v>6501</v>
      </c>
      <c r="F8" s="12">
        <v>17.259</v>
      </c>
      <c r="G8" s="70" t="s">
        <v>21</v>
      </c>
      <c r="H8" s="52"/>
      <c r="I8" s="52"/>
      <c r="J8" s="52">
        <f>1005465-1</f>
        <v>1005464</v>
      </c>
      <c r="K8" s="52"/>
      <c r="L8" s="52"/>
      <c r="M8" s="52"/>
      <c r="N8" s="52"/>
      <c r="O8" s="52"/>
      <c r="P8" s="52"/>
      <c r="Q8" s="52"/>
      <c r="R8" s="11">
        <f>SUM(J8)</f>
        <v>1005464</v>
      </c>
    </row>
    <row r="9" spans="1:18" s="14" customFormat="1" ht="16.5" hidden="1" x14ac:dyDescent="0.3">
      <c r="A9" s="65" t="s">
        <v>54</v>
      </c>
      <c r="B9" s="12" t="s">
        <v>57</v>
      </c>
      <c r="C9" s="54" t="s">
        <v>56</v>
      </c>
      <c r="D9" s="10" t="s">
        <v>17</v>
      </c>
      <c r="E9" s="10">
        <v>6501</v>
      </c>
      <c r="F9" s="12">
        <v>17.259</v>
      </c>
      <c r="G9" s="70" t="s">
        <v>21</v>
      </c>
      <c r="H9" s="52"/>
      <c r="I9" s="52"/>
      <c r="J9" s="52">
        <v>1</v>
      </c>
      <c r="K9" s="52"/>
      <c r="L9" s="52"/>
      <c r="M9" s="52"/>
      <c r="N9" s="52"/>
      <c r="O9" s="52"/>
      <c r="P9" s="52"/>
      <c r="Q9" s="52"/>
      <c r="R9" s="11">
        <f t="shared" ref="R9:R34" si="0">SUM(J9)</f>
        <v>1</v>
      </c>
    </row>
    <row r="10" spans="1:18" s="14" customFormat="1" ht="16.5" hidden="1" x14ac:dyDescent="0.3">
      <c r="A10" s="15" t="s">
        <v>58</v>
      </c>
      <c r="B10" s="12" t="s">
        <v>55</v>
      </c>
      <c r="C10" s="54" t="s">
        <v>59</v>
      </c>
      <c r="D10" s="10" t="s">
        <v>18</v>
      </c>
      <c r="E10" s="10">
        <v>6502</v>
      </c>
      <c r="F10" s="10">
        <v>17.257999999999999</v>
      </c>
      <c r="G10" s="70" t="s">
        <v>21</v>
      </c>
      <c r="H10" s="52"/>
      <c r="I10" s="52"/>
      <c r="J10" s="52">
        <f>177786-1</f>
        <v>177785</v>
      </c>
      <c r="K10" s="52"/>
      <c r="L10" s="52"/>
      <c r="M10" s="52"/>
      <c r="N10" s="52"/>
      <c r="O10" s="52"/>
      <c r="P10" s="52"/>
      <c r="Q10" s="52"/>
      <c r="R10" s="11">
        <f t="shared" si="0"/>
        <v>177785</v>
      </c>
    </row>
    <row r="11" spans="1:18" s="14" customFormat="1" ht="16.5" hidden="1" x14ac:dyDescent="0.3">
      <c r="A11" s="15" t="s">
        <v>58</v>
      </c>
      <c r="B11" s="12" t="s">
        <v>57</v>
      </c>
      <c r="C11" s="54" t="s">
        <v>59</v>
      </c>
      <c r="D11" s="10" t="s">
        <v>18</v>
      </c>
      <c r="E11" s="10">
        <v>6502</v>
      </c>
      <c r="F11" s="10">
        <v>17.257999999999999</v>
      </c>
      <c r="G11" s="70" t="s">
        <v>21</v>
      </c>
      <c r="H11" s="52"/>
      <c r="I11" s="52"/>
      <c r="J11" s="52">
        <v>1</v>
      </c>
      <c r="K11" s="52"/>
      <c r="L11" s="52"/>
      <c r="M11" s="52"/>
      <c r="N11" s="52"/>
      <c r="O11" s="52"/>
      <c r="P11" s="52"/>
      <c r="Q11" s="52"/>
      <c r="R11" s="11">
        <f t="shared" si="0"/>
        <v>1</v>
      </c>
    </row>
    <row r="12" spans="1:18" s="14" customFormat="1" ht="16.5" hidden="1" x14ac:dyDescent="0.3">
      <c r="A12" s="30"/>
      <c r="B12" s="12"/>
      <c r="C12" s="10"/>
      <c r="D12" s="67" t="s">
        <v>19</v>
      </c>
      <c r="E12" s="67">
        <v>6503</v>
      </c>
      <c r="F12" s="10">
        <v>17.277999999999999</v>
      </c>
      <c r="G12" s="70" t="s">
        <v>21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11">
        <f t="shared" si="0"/>
        <v>0</v>
      </c>
    </row>
    <row r="13" spans="1:18" s="14" customFormat="1" ht="16.5" hidden="1" x14ac:dyDescent="0.3">
      <c r="A13" s="30"/>
      <c r="B13" s="12"/>
      <c r="C13" s="10"/>
      <c r="D13" s="67" t="s">
        <v>19</v>
      </c>
      <c r="E13" s="67">
        <v>6503</v>
      </c>
      <c r="F13" s="10">
        <v>17.277999999999999</v>
      </c>
      <c r="G13" s="70" t="s">
        <v>21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11">
        <f t="shared" si="0"/>
        <v>0</v>
      </c>
    </row>
    <row r="14" spans="1:18" s="14" customFormat="1" ht="16.5" hidden="1" x14ac:dyDescent="0.3">
      <c r="A14" s="30"/>
      <c r="B14" s="12"/>
      <c r="C14" s="10"/>
      <c r="D14" s="67"/>
      <c r="E14" s="67"/>
      <c r="F14" s="10"/>
      <c r="G14" s="70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11">
        <f t="shared" si="0"/>
        <v>0</v>
      </c>
    </row>
    <row r="15" spans="1:18" s="14" customFormat="1" ht="15" hidden="1" x14ac:dyDescent="0.25">
      <c r="A15" s="15" t="s">
        <v>58</v>
      </c>
      <c r="B15" s="12" t="s">
        <v>55</v>
      </c>
      <c r="C15" s="54" t="s">
        <v>96</v>
      </c>
      <c r="D15" s="10" t="s">
        <v>18</v>
      </c>
      <c r="E15" s="10">
        <v>6502</v>
      </c>
      <c r="F15" s="10">
        <v>17.257999999999999</v>
      </c>
      <c r="G15" s="86" t="s">
        <v>21</v>
      </c>
      <c r="H15" s="52"/>
      <c r="I15" s="52"/>
      <c r="J15" s="52"/>
      <c r="K15" s="52"/>
      <c r="L15" s="52"/>
      <c r="M15" s="52"/>
      <c r="N15" s="52"/>
      <c r="O15" s="52"/>
      <c r="P15" s="52">
        <f>726554-1</f>
        <v>726553</v>
      </c>
      <c r="Q15" s="52"/>
      <c r="R15" s="11">
        <f>SUM(P15)</f>
        <v>726553</v>
      </c>
    </row>
    <row r="16" spans="1:18" s="14" customFormat="1" ht="15" hidden="1" x14ac:dyDescent="0.25">
      <c r="A16" s="15" t="s">
        <v>58</v>
      </c>
      <c r="B16" s="12" t="s">
        <v>57</v>
      </c>
      <c r="C16" s="54" t="s">
        <v>96</v>
      </c>
      <c r="D16" s="10" t="s">
        <v>18</v>
      </c>
      <c r="E16" s="10">
        <v>6502</v>
      </c>
      <c r="F16" s="10">
        <v>17.257999999999999</v>
      </c>
      <c r="G16" s="86" t="s">
        <v>21</v>
      </c>
      <c r="H16" s="52"/>
      <c r="I16" s="52"/>
      <c r="J16" s="52"/>
      <c r="K16" s="52"/>
      <c r="L16" s="52"/>
      <c r="M16" s="52"/>
      <c r="N16" s="52"/>
      <c r="O16" s="52"/>
      <c r="P16" s="52">
        <v>1</v>
      </c>
      <c r="Q16" s="52"/>
      <c r="R16" s="11">
        <f>SUM(P16)</f>
        <v>1</v>
      </c>
    </row>
    <row r="17" spans="1:19" s="14" customFormat="1" ht="16.5" hidden="1" x14ac:dyDescent="0.3">
      <c r="A17" s="30"/>
      <c r="B17" s="53"/>
      <c r="C17" s="32"/>
      <c r="D17" s="10"/>
      <c r="E17" s="12"/>
      <c r="F17" s="10"/>
      <c r="G17" s="70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11">
        <f t="shared" si="0"/>
        <v>0</v>
      </c>
    </row>
    <row r="18" spans="1:19" s="14" customFormat="1" ht="16.5" hidden="1" x14ac:dyDescent="0.3">
      <c r="A18" s="30"/>
      <c r="B18" s="12"/>
      <c r="C18" s="10"/>
      <c r="D18" s="67" t="s">
        <v>19</v>
      </c>
      <c r="E18" s="66">
        <v>6503</v>
      </c>
      <c r="F18" s="10">
        <v>17.277999999999999</v>
      </c>
      <c r="G18" s="70" t="s">
        <v>21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11">
        <f t="shared" si="0"/>
        <v>0</v>
      </c>
    </row>
    <row r="19" spans="1:19" s="14" customFormat="1" ht="16.5" hidden="1" x14ac:dyDescent="0.3">
      <c r="A19" s="30"/>
      <c r="B19" s="12"/>
      <c r="C19" s="10"/>
      <c r="D19" s="67" t="s">
        <v>19</v>
      </c>
      <c r="E19" s="66">
        <v>6503</v>
      </c>
      <c r="F19" s="10">
        <v>17.277999999999999</v>
      </c>
      <c r="G19" s="70" t="s">
        <v>21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11">
        <f t="shared" si="0"/>
        <v>0</v>
      </c>
      <c r="S19" s="48"/>
    </row>
    <row r="20" spans="1:19" s="14" customFormat="1" ht="15" hidden="1" x14ac:dyDescent="0.25">
      <c r="A20" s="30"/>
      <c r="B20" s="12"/>
      <c r="C20" s="56"/>
      <c r="D20" s="10"/>
      <c r="E20" s="56"/>
      <c r="F20" s="10"/>
      <c r="G20" s="10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11">
        <f t="shared" si="0"/>
        <v>0</v>
      </c>
    </row>
    <row r="21" spans="1:19" s="14" customFormat="1" ht="15" hidden="1" x14ac:dyDescent="0.25">
      <c r="A21" s="37"/>
      <c r="B21" s="57"/>
      <c r="C21" s="58"/>
      <c r="D21" s="28"/>
      <c r="E21" s="59"/>
      <c r="F21" s="59"/>
      <c r="G21" s="59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11">
        <f t="shared" si="0"/>
        <v>0</v>
      </c>
    </row>
    <row r="22" spans="1:19" s="14" customFormat="1" ht="15" hidden="1" x14ac:dyDescent="0.25">
      <c r="A22" s="37"/>
      <c r="B22" s="12"/>
      <c r="C22" s="58"/>
      <c r="D22" s="28"/>
      <c r="E22" s="59"/>
      <c r="F22" s="59"/>
      <c r="G22" s="59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11">
        <f t="shared" si="0"/>
        <v>0</v>
      </c>
    </row>
    <row r="23" spans="1:19" s="14" customFormat="1" ht="15" hidden="1" x14ac:dyDescent="0.25">
      <c r="A23" s="39"/>
      <c r="B23" s="12"/>
      <c r="C23" s="10"/>
      <c r="D23" s="10"/>
      <c r="E23" s="12"/>
      <c r="F23" s="10"/>
      <c r="G23" s="10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11">
        <f t="shared" si="0"/>
        <v>0</v>
      </c>
    </row>
    <row r="24" spans="1:19" s="14" customFormat="1" ht="15" hidden="1" x14ac:dyDescent="0.25">
      <c r="A24" s="23" t="s">
        <v>7</v>
      </c>
      <c r="B24" s="12"/>
      <c r="C24" s="28"/>
      <c r="D24" s="28"/>
      <c r="E24" s="29"/>
      <c r="F24" s="10"/>
      <c r="G24" s="10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1">
        <f t="shared" si="0"/>
        <v>0</v>
      </c>
    </row>
    <row r="25" spans="1:19" s="14" customFormat="1" ht="15" hidden="1" x14ac:dyDescent="0.25">
      <c r="A25" s="10" t="s">
        <v>43</v>
      </c>
      <c r="B25" s="12"/>
      <c r="C25" s="28"/>
      <c r="D25" s="28"/>
      <c r="E25" s="29"/>
      <c r="F25" s="10"/>
      <c r="G25" s="10"/>
      <c r="H25" s="13"/>
      <c r="I25" s="76"/>
      <c r="J25" s="76"/>
      <c r="K25" s="76"/>
      <c r="L25" s="76"/>
      <c r="M25" s="76"/>
      <c r="N25" s="76"/>
      <c r="O25" s="76"/>
      <c r="P25" s="76"/>
      <c r="Q25" s="76"/>
      <c r="R25" s="11">
        <f t="shared" si="0"/>
        <v>0</v>
      </c>
    </row>
    <row r="26" spans="1:19" s="14" customFormat="1" ht="15.75" hidden="1" x14ac:dyDescent="0.25">
      <c r="A26" s="64" t="s">
        <v>44</v>
      </c>
      <c r="B26" s="62" t="s">
        <v>45</v>
      </c>
      <c r="C26" s="10" t="s">
        <v>46</v>
      </c>
      <c r="D26" s="10" t="s">
        <v>47</v>
      </c>
      <c r="E26" s="10" t="s">
        <v>48</v>
      </c>
      <c r="F26" s="10">
        <v>17.225000000000001</v>
      </c>
      <c r="G26" s="73" t="s">
        <v>32</v>
      </c>
      <c r="H26" s="13"/>
      <c r="I26" s="76">
        <f>1057719.94-1</f>
        <v>1057718.94</v>
      </c>
      <c r="J26" s="76"/>
      <c r="K26" s="76"/>
      <c r="L26" s="76"/>
      <c r="M26" s="76"/>
      <c r="N26" s="76"/>
      <c r="O26" s="76"/>
      <c r="P26" s="76"/>
      <c r="Q26" s="76"/>
      <c r="R26" s="11">
        <f t="shared" si="0"/>
        <v>0</v>
      </c>
    </row>
    <row r="27" spans="1:19" s="14" customFormat="1" ht="15.75" hidden="1" x14ac:dyDescent="0.25">
      <c r="A27" s="64" t="s">
        <v>44</v>
      </c>
      <c r="B27" s="58" t="s">
        <v>49</v>
      </c>
      <c r="C27" s="10" t="s">
        <v>46</v>
      </c>
      <c r="D27" s="10" t="s">
        <v>47</v>
      </c>
      <c r="E27" s="10" t="s">
        <v>48</v>
      </c>
      <c r="F27" s="10">
        <v>17.225000000000001</v>
      </c>
      <c r="G27" s="73" t="s">
        <v>32</v>
      </c>
      <c r="H27" s="13"/>
      <c r="I27" s="76">
        <v>1</v>
      </c>
      <c r="J27" s="76"/>
      <c r="K27" s="76"/>
      <c r="L27" s="76"/>
      <c r="M27" s="76"/>
      <c r="N27" s="76"/>
      <c r="O27" s="76"/>
      <c r="P27" s="76"/>
      <c r="Q27" s="76"/>
      <c r="R27" s="11">
        <f t="shared" si="0"/>
        <v>0</v>
      </c>
    </row>
    <row r="28" spans="1:19" s="14" customFormat="1" ht="15" hidden="1" x14ac:dyDescent="0.25">
      <c r="A28" s="40"/>
      <c r="B28" s="12"/>
      <c r="C28" s="10"/>
      <c r="D28" s="10"/>
      <c r="E28" s="10"/>
      <c r="F28" s="10"/>
      <c r="G28" s="10"/>
      <c r="H28" s="13"/>
      <c r="I28" s="76"/>
      <c r="J28" s="76"/>
      <c r="K28" s="76"/>
      <c r="L28" s="76"/>
      <c r="M28" s="76"/>
      <c r="N28" s="76"/>
      <c r="O28" s="76"/>
      <c r="P28" s="76"/>
      <c r="Q28" s="76"/>
      <c r="R28" s="11">
        <f t="shared" si="0"/>
        <v>0</v>
      </c>
      <c r="S28" s="48"/>
    </row>
    <row r="29" spans="1:19" s="14" customFormat="1" ht="15" hidden="1" x14ac:dyDescent="0.25">
      <c r="A29" s="15"/>
      <c r="B29" s="12"/>
      <c r="C29" s="10"/>
      <c r="D29" s="10"/>
      <c r="E29" s="10"/>
      <c r="F29" s="10"/>
      <c r="G29" s="10"/>
      <c r="H29" s="13"/>
      <c r="I29" s="76"/>
      <c r="J29" s="76"/>
      <c r="K29" s="76"/>
      <c r="L29" s="76"/>
      <c r="M29" s="76"/>
      <c r="N29" s="76"/>
      <c r="O29" s="76"/>
      <c r="P29" s="76"/>
      <c r="Q29" s="76"/>
      <c r="R29" s="11">
        <f t="shared" si="0"/>
        <v>0</v>
      </c>
    </row>
    <row r="30" spans="1:19" s="14" customFormat="1" ht="15" hidden="1" x14ac:dyDescent="0.25">
      <c r="A30" s="15"/>
      <c r="B30" s="12"/>
      <c r="C30" s="10"/>
      <c r="D30" s="10"/>
      <c r="E30" s="10"/>
      <c r="F30" s="10"/>
      <c r="G30" s="10"/>
      <c r="H30" s="13"/>
      <c r="I30" s="76"/>
      <c r="J30" s="76"/>
      <c r="K30" s="76"/>
      <c r="L30" s="76"/>
      <c r="M30" s="76"/>
      <c r="N30" s="76"/>
      <c r="O30" s="76"/>
      <c r="P30" s="76"/>
      <c r="Q30" s="76"/>
      <c r="R30" s="11">
        <f t="shared" si="0"/>
        <v>0</v>
      </c>
    </row>
    <row r="31" spans="1:19" s="14" customFormat="1" ht="15" hidden="1" x14ac:dyDescent="0.25">
      <c r="A31" s="30"/>
      <c r="B31" s="12"/>
      <c r="C31" s="28"/>
      <c r="D31" s="28"/>
      <c r="E31" s="29"/>
      <c r="F31" s="10"/>
      <c r="G31" s="10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1">
        <f t="shared" si="0"/>
        <v>0</v>
      </c>
    </row>
    <row r="32" spans="1:19" s="14" customFormat="1" ht="15" hidden="1" x14ac:dyDescent="0.25">
      <c r="A32" s="23"/>
      <c r="B32" s="12"/>
      <c r="C32" s="28"/>
      <c r="D32" s="28"/>
      <c r="E32" s="29"/>
      <c r="F32" s="10"/>
      <c r="G32" s="10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1">
        <f t="shared" si="0"/>
        <v>0</v>
      </c>
    </row>
    <row r="33" spans="1:18" s="14" customFormat="1" ht="15" hidden="1" x14ac:dyDescent="0.25">
      <c r="A33" s="10"/>
      <c r="B33" s="12"/>
      <c r="C33" s="28"/>
      <c r="D33" s="28"/>
      <c r="E33" s="29"/>
      <c r="F33" s="10"/>
      <c r="G33" s="10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1">
        <f t="shared" si="0"/>
        <v>0</v>
      </c>
    </row>
    <row r="34" spans="1:18" s="14" customFormat="1" ht="15.75" hidden="1" thickBot="1" x14ac:dyDescent="0.3">
      <c r="A34" s="33"/>
      <c r="B34" s="62"/>
      <c r="C34" s="69"/>
      <c r="D34" s="68"/>
      <c r="E34" s="68"/>
      <c r="F34" s="12"/>
      <c r="G34" s="12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1">
        <f t="shared" si="0"/>
        <v>0</v>
      </c>
    </row>
    <row r="35" spans="1:18" s="14" customFormat="1" ht="15" x14ac:dyDescent="0.25">
      <c r="A35" s="37"/>
      <c r="B35" s="12"/>
      <c r="C35" s="10"/>
      <c r="D35" s="10"/>
      <c r="E35" s="10"/>
      <c r="F35" s="12"/>
      <c r="G35" s="1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1"/>
    </row>
    <row r="36" spans="1:18" s="14" customFormat="1" ht="15" x14ac:dyDescent="0.25">
      <c r="A36" s="23" t="s">
        <v>7</v>
      </c>
      <c r="B36" s="40"/>
      <c r="C36" s="40"/>
      <c r="D36" s="40"/>
      <c r="E36" s="40"/>
      <c r="F36" s="60"/>
      <c r="G36" s="60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1"/>
    </row>
    <row r="37" spans="1:18" s="14" customFormat="1" ht="15" x14ac:dyDescent="0.25">
      <c r="A37" s="10" t="s">
        <v>34</v>
      </c>
      <c r="B37" s="40"/>
      <c r="C37" s="40"/>
      <c r="D37" s="40"/>
      <c r="E37" s="40"/>
      <c r="F37" s="60"/>
      <c r="G37" s="60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11"/>
    </row>
    <row r="38" spans="1:18" s="14" customFormat="1" ht="16.5" hidden="1" x14ac:dyDescent="0.3">
      <c r="A38" s="40" t="s">
        <v>60</v>
      </c>
      <c r="B38" s="12" t="s">
        <v>45</v>
      </c>
      <c r="C38" s="10" t="s">
        <v>61</v>
      </c>
      <c r="D38" s="10" t="s">
        <v>12</v>
      </c>
      <c r="E38" s="10" t="s">
        <v>13</v>
      </c>
      <c r="F38" s="12">
        <v>17.207000000000001</v>
      </c>
      <c r="G38" s="71" t="s">
        <v>22</v>
      </c>
      <c r="H38" s="52"/>
      <c r="I38" s="52"/>
      <c r="J38" s="52"/>
      <c r="K38" s="52">
        <f>1265022-1</f>
        <v>1265021</v>
      </c>
      <c r="L38" s="52"/>
      <c r="M38" s="52"/>
      <c r="N38" s="52"/>
      <c r="O38" s="52"/>
      <c r="P38" s="52"/>
      <c r="Q38" s="52"/>
      <c r="R38" s="11">
        <f>SUM(K38)</f>
        <v>1265021</v>
      </c>
    </row>
    <row r="39" spans="1:18" s="14" customFormat="1" ht="16.5" hidden="1" x14ac:dyDescent="0.3">
      <c r="A39" s="40" t="s">
        <v>60</v>
      </c>
      <c r="B39" s="12" t="s">
        <v>62</v>
      </c>
      <c r="C39" s="10" t="s">
        <v>61</v>
      </c>
      <c r="D39" s="10" t="s">
        <v>12</v>
      </c>
      <c r="E39" s="10" t="s">
        <v>13</v>
      </c>
      <c r="F39" s="12">
        <v>17.207000000000001</v>
      </c>
      <c r="G39" s="71" t="s">
        <v>22</v>
      </c>
      <c r="H39" s="52"/>
      <c r="I39" s="52"/>
      <c r="J39" s="52"/>
      <c r="K39" s="52">
        <v>1</v>
      </c>
      <c r="L39" s="52"/>
      <c r="M39" s="52"/>
      <c r="N39" s="52"/>
      <c r="O39" s="52"/>
      <c r="P39" s="52"/>
      <c r="Q39" s="52"/>
      <c r="R39" s="11">
        <f t="shared" ref="R39:R48" si="1">SUM(K39)</f>
        <v>1</v>
      </c>
    </row>
    <row r="40" spans="1:18" s="14" customFormat="1" ht="16.5" hidden="1" x14ac:dyDescent="0.3">
      <c r="A40" s="15" t="s">
        <v>63</v>
      </c>
      <c r="B40" s="12" t="s">
        <v>45</v>
      </c>
      <c r="C40" s="10" t="s">
        <v>61</v>
      </c>
      <c r="D40" s="10" t="s">
        <v>12</v>
      </c>
      <c r="E40" s="10" t="s">
        <v>14</v>
      </c>
      <c r="F40" s="12">
        <v>17.207000000000001</v>
      </c>
      <c r="G40" s="71" t="s">
        <v>22</v>
      </c>
      <c r="H40" s="52"/>
      <c r="I40" s="52"/>
      <c r="J40" s="52"/>
      <c r="K40" s="52">
        <f>107758-1</f>
        <v>107757</v>
      </c>
      <c r="L40" s="52"/>
      <c r="M40" s="52"/>
      <c r="N40" s="52"/>
      <c r="O40" s="52"/>
      <c r="P40" s="52"/>
      <c r="Q40" s="52"/>
      <c r="R40" s="11">
        <f t="shared" si="1"/>
        <v>107757</v>
      </c>
    </row>
    <row r="41" spans="1:18" s="14" customFormat="1" ht="16.5" hidden="1" x14ac:dyDescent="0.3">
      <c r="A41" s="15" t="s">
        <v>63</v>
      </c>
      <c r="B41" s="12" t="s">
        <v>62</v>
      </c>
      <c r="C41" s="10" t="s">
        <v>61</v>
      </c>
      <c r="D41" s="10" t="s">
        <v>12</v>
      </c>
      <c r="E41" s="10" t="s">
        <v>14</v>
      </c>
      <c r="F41" s="12">
        <v>17.207000000000001</v>
      </c>
      <c r="G41" s="71" t="s">
        <v>22</v>
      </c>
      <c r="H41" s="52"/>
      <c r="I41" s="52"/>
      <c r="J41" s="52"/>
      <c r="K41" s="52">
        <v>1</v>
      </c>
      <c r="L41" s="52"/>
      <c r="M41" s="52"/>
      <c r="N41" s="52"/>
      <c r="O41" s="52"/>
      <c r="P41" s="52"/>
      <c r="Q41" s="52"/>
      <c r="R41" s="11">
        <f t="shared" si="1"/>
        <v>1</v>
      </c>
    </row>
    <row r="42" spans="1:18" s="14" customFormat="1" ht="16.5" hidden="1" x14ac:dyDescent="0.3">
      <c r="A42" s="72" t="s">
        <v>31</v>
      </c>
      <c r="B42" s="12" t="s">
        <v>36</v>
      </c>
      <c r="C42" s="74" t="s">
        <v>37</v>
      </c>
      <c r="D42" s="10" t="s">
        <v>15</v>
      </c>
      <c r="E42" s="10" t="s">
        <v>16</v>
      </c>
      <c r="F42" s="10">
        <v>10.561</v>
      </c>
      <c r="G42" s="85" t="s">
        <v>39</v>
      </c>
      <c r="H42" s="55">
        <v>11723.560000000001</v>
      </c>
      <c r="I42" s="55"/>
      <c r="J42" s="55"/>
      <c r="K42" s="55"/>
      <c r="L42" s="55"/>
      <c r="M42" s="55"/>
      <c r="N42" s="55"/>
      <c r="O42" s="55"/>
      <c r="P42" s="55"/>
      <c r="Q42" s="55"/>
      <c r="R42" s="11">
        <f>SUM(H42:O42)</f>
        <v>11723.560000000001</v>
      </c>
    </row>
    <row r="43" spans="1:18" s="14" customFormat="1" ht="16.5" hidden="1" x14ac:dyDescent="0.3">
      <c r="A43" s="72" t="s">
        <v>31</v>
      </c>
      <c r="B43" s="12" t="s">
        <v>36</v>
      </c>
      <c r="C43" s="74" t="s">
        <v>37</v>
      </c>
      <c r="D43" s="10" t="s">
        <v>15</v>
      </c>
      <c r="E43" s="10" t="s">
        <v>16</v>
      </c>
      <c r="F43" s="10">
        <v>10.561</v>
      </c>
      <c r="G43" s="85" t="s">
        <v>39</v>
      </c>
      <c r="H43" s="55"/>
      <c r="I43" s="55"/>
      <c r="J43" s="55"/>
      <c r="K43" s="55"/>
      <c r="L43" s="55"/>
      <c r="M43" s="55"/>
      <c r="N43" s="55"/>
      <c r="O43" s="55">
        <v>18562.38</v>
      </c>
      <c r="P43" s="55"/>
      <c r="Q43" s="55"/>
      <c r="R43" s="11">
        <f>SUM(O43)</f>
        <v>18562.38</v>
      </c>
    </row>
    <row r="44" spans="1:18" s="14" customFormat="1" ht="16.5" x14ac:dyDescent="0.3">
      <c r="A44" s="87" t="s">
        <v>100</v>
      </c>
      <c r="B44" s="12" t="s">
        <v>101</v>
      </c>
      <c r="C44" s="10" t="s">
        <v>102</v>
      </c>
      <c r="D44" s="10" t="s">
        <v>103</v>
      </c>
      <c r="E44" s="10" t="s">
        <v>104</v>
      </c>
      <c r="F44" s="50"/>
      <c r="G44" s="85"/>
      <c r="H44" s="55"/>
      <c r="I44" s="55"/>
      <c r="J44" s="55"/>
      <c r="K44" s="55"/>
      <c r="L44" s="55"/>
      <c r="M44" s="55"/>
      <c r="N44" s="55"/>
      <c r="O44" s="55"/>
      <c r="P44" s="55"/>
      <c r="Q44" s="55">
        <f>60871.9139950228-1</f>
        <v>60870.913995022798</v>
      </c>
      <c r="R44" s="11">
        <f>Q44</f>
        <v>60870.913995022798</v>
      </c>
    </row>
    <row r="45" spans="1:18" s="14" customFormat="1" ht="16.5" x14ac:dyDescent="0.3">
      <c r="A45" s="87" t="s">
        <v>100</v>
      </c>
      <c r="B45" s="12" t="s">
        <v>105</v>
      </c>
      <c r="C45" s="10" t="s">
        <v>102</v>
      </c>
      <c r="D45" s="10" t="s">
        <v>103</v>
      </c>
      <c r="E45" s="10" t="s">
        <v>104</v>
      </c>
      <c r="F45" s="50"/>
      <c r="G45" s="85"/>
      <c r="H45" s="55"/>
      <c r="I45" s="55"/>
      <c r="J45" s="55"/>
      <c r="K45" s="55"/>
      <c r="L45" s="55"/>
      <c r="M45" s="55"/>
      <c r="N45" s="55"/>
      <c r="O45" s="55"/>
      <c r="P45" s="55"/>
      <c r="Q45" s="55">
        <v>1</v>
      </c>
      <c r="R45" s="11">
        <f>Q45</f>
        <v>1</v>
      </c>
    </row>
    <row r="46" spans="1:18" s="14" customFormat="1" ht="16.5" x14ac:dyDescent="0.3">
      <c r="A46" s="72"/>
      <c r="B46" s="12"/>
      <c r="C46" s="84"/>
      <c r="D46" s="50"/>
      <c r="E46" s="50"/>
      <c r="F46" s="50"/>
      <c r="G46" s="67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11"/>
    </row>
    <row r="47" spans="1:18" s="14" customFormat="1" ht="16.5" x14ac:dyDescent="0.3">
      <c r="A47" s="72"/>
      <c r="B47" s="12"/>
      <c r="C47" s="84"/>
      <c r="D47" s="50"/>
      <c r="E47" s="50"/>
      <c r="F47" s="50"/>
      <c r="G47" s="67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11"/>
    </row>
    <row r="48" spans="1:18" s="14" customFormat="1" ht="15" x14ac:dyDescent="0.25">
      <c r="A48" s="15"/>
      <c r="B48" s="12"/>
      <c r="C48" s="35"/>
      <c r="D48" s="35"/>
      <c r="E48" s="36"/>
      <c r="F48" s="34"/>
      <c r="G48" s="34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11">
        <f t="shared" si="1"/>
        <v>0</v>
      </c>
    </row>
    <row r="49" spans="1:18" s="14" customFormat="1" ht="15" hidden="1" x14ac:dyDescent="0.25">
      <c r="A49" s="23" t="s">
        <v>7</v>
      </c>
      <c r="B49" s="12"/>
      <c r="C49" s="35"/>
      <c r="D49" s="35"/>
      <c r="E49" s="36"/>
      <c r="F49" s="34"/>
      <c r="G49" s="34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11"/>
    </row>
    <row r="50" spans="1:18" s="14" customFormat="1" ht="15" hidden="1" x14ac:dyDescent="0.25">
      <c r="A50" s="10" t="s">
        <v>70</v>
      </c>
      <c r="B50" s="12"/>
      <c r="C50" s="28"/>
      <c r="D50" s="35"/>
      <c r="E50" s="36"/>
      <c r="F50" s="34"/>
      <c r="G50" s="3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11"/>
    </row>
    <row r="51" spans="1:18" s="14" customFormat="1" ht="15" hidden="1" x14ac:dyDescent="0.25">
      <c r="A51" s="33" t="s">
        <v>71</v>
      </c>
      <c r="B51" s="62" t="s">
        <v>45</v>
      </c>
      <c r="C51" s="51" t="s">
        <v>72</v>
      </c>
      <c r="D51" s="68" t="s">
        <v>73</v>
      </c>
      <c r="E51" s="68" t="s">
        <v>74</v>
      </c>
      <c r="F51" s="12" t="s">
        <v>75</v>
      </c>
      <c r="G51" s="34"/>
      <c r="H51" s="55"/>
      <c r="I51" s="55"/>
      <c r="J51" s="55"/>
      <c r="K51" s="55"/>
      <c r="L51" s="55">
        <v>851699.54</v>
      </c>
      <c r="M51" s="55"/>
      <c r="N51" s="55"/>
      <c r="O51" s="55"/>
      <c r="P51" s="55"/>
      <c r="Q51" s="55"/>
      <c r="R51" s="11"/>
    </row>
    <row r="52" spans="1:18" s="14" customFormat="1" ht="15" hidden="1" x14ac:dyDescent="0.25">
      <c r="A52" s="77" t="s">
        <v>79</v>
      </c>
      <c r="B52" s="62" t="s">
        <v>45</v>
      </c>
      <c r="C52" s="56" t="s">
        <v>80</v>
      </c>
      <c r="D52" s="68" t="s">
        <v>81</v>
      </c>
      <c r="E52" s="78" t="s">
        <v>82</v>
      </c>
      <c r="F52" s="10" t="s">
        <v>75</v>
      </c>
      <c r="G52" s="34"/>
      <c r="H52" s="55"/>
      <c r="I52" s="55"/>
      <c r="J52" s="55"/>
      <c r="K52" s="55"/>
      <c r="L52" s="55"/>
      <c r="M52" s="55">
        <v>95000</v>
      </c>
      <c r="N52" s="55"/>
      <c r="O52" s="55"/>
      <c r="P52" s="55"/>
      <c r="Q52" s="55"/>
      <c r="R52" s="11">
        <f>SUM(M52)</f>
        <v>95000</v>
      </c>
    </row>
    <row r="53" spans="1:18" s="14" customFormat="1" ht="15" hidden="1" x14ac:dyDescent="0.25">
      <c r="A53" s="10"/>
      <c r="B53" s="12"/>
      <c r="C53" s="35"/>
      <c r="D53" s="35"/>
      <c r="E53" s="36"/>
      <c r="F53" s="34"/>
      <c r="G53" s="34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11"/>
    </row>
    <row r="54" spans="1:18" s="14" customFormat="1" ht="15" hidden="1" x14ac:dyDescent="0.25">
      <c r="A54" s="10"/>
      <c r="B54" s="12"/>
      <c r="C54" s="35"/>
      <c r="D54" s="35"/>
      <c r="E54" s="36"/>
      <c r="F54" s="34"/>
      <c r="G54" s="34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11"/>
    </row>
    <row r="55" spans="1:18" s="14" customFormat="1" ht="15" hidden="1" x14ac:dyDescent="0.25">
      <c r="A55" s="15"/>
      <c r="B55" s="12"/>
      <c r="C55" s="35"/>
      <c r="D55" s="35"/>
      <c r="E55" s="28"/>
      <c r="F55" s="34"/>
      <c r="G55" s="34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11"/>
    </row>
    <row r="56" spans="1:18" s="14" customFormat="1" ht="15" hidden="1" x14ac:dyDescent="0.25">
      <c r="A56" s="15"/>
      <c r="B56" s="12"/>
      <c r="C56" s="35"/>
      <c r="D56" s="35"/>
      <c r="E56" s="28"/>
      <c r="F56" s="34"/>
      <c r="G56" s="34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11"/>
    </row>
    <row r="57" spans="1:18" s="14" customFormat="1" ht="15" hidden="1" x14ac:dyDescent="0.25">
      <c r="A57" s="23" t="s">
        <v>7</v>
      </c>
      <c r="B57" s="12"/>
      <c r="C57" s="28"/>
      <c r="D57" s="35"/>
      <c r="E57" s="35"/>
      <c r="F57" s="34"/>
      <c r="G57" s="34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11"/>
    </row>
    <row r="58" spans="1:18" s="14" customFormat="1" ht="15" hidden="1" x14ac:dyDescent="0.25">
      <c r="A58" s="10" t="s">
        <v>23</v>
      </c>
      <c r="B58" s="12"/>
      <c r="C58" s="28"/>
      <c r="D58" s="35"/>
      <c r="E58" s="35"/>
      <c r="F58" s="34"/>
      <c r="G58" s="34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11"/>
    </row>
    <row r="59" spans="1:18" s="14" customFormat="1" ht="16.5" hidden="1" x14ac:dyDescent="0.3">
      <c r="A59" s="30"/>
      <c r="B59" s="12"/>
      <c r="C59" s="10"/>
      <c r="D59" s="54"/>
      <c r="E59" s="54"/>
      <c r="F59" s="10"/>
      <c r="G59" s="71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11"/>
    </row>
    <row r="60" spans="1:18" s="14" customFormat="1" ht="16.5" hidden="1" x14ac:dyDescent="0.3">
      <c r="A60" s="30"/>
      <c r="B60" s="12"/>
      <c r="C60" s="10"/>
      <c r="D60" s="54" t="s">
        <v>25</v>
      </c>
      <c r="E60" s="54" t="s">
        <v>26</v>
      </c>
      <c r="F60" s="10">
        <v>17.245000000000001</v>
      </c>
      <c r="G60" s="71" t="s">
        <v>24</v>
      </c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11"/>
    </row>
    <row r="61" spans="1:18" s="14" customFormat="1" ht="15" hidden="1" x14ac:dyDescent="0.25">
      <c r="A61" s="30"/>
      <c r="B61" s="12"/>
      <c r="C61" s="10"/>
      <c r="D61" s="10"/>
      <c r="E61" s="10"/>
      <c r="F61" s="10"/>
      <c r="G61" s="50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11"/>
    </row>
    <row r="62" spans="1:18" s="14" customFormat="1" ht="15" hidden="1" x14ac:dyDescent="0.25">
      <c r="A62" s="30"/>
      <c r="B62" s="12"/>
      <c r="C62" s="10"/>
      <c r="D62" s="10"/>
      <c r="E62" s="10"/>
      <c r="F62" s="10"/>
      <c r="G62" s="50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11"/>
    </row>
    <row r="63" spans="1:18" s="14" customFormat="1" ht="15" hidden="1" x14ac:dyDescent="0.25">
      <c r="A63" s="23" t="s">
        <v>7</v>
      </c>
      <c r="B63" s="12"/>
      <c r="C63" s="10"/>
      <c r="D63" s="10"/>
      <c r="E63" s="10"/>
      <c r="F63" s="10"/>
      <c r="G63" s="50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11"/>
    </row>
    <row r="64" spans="1:18" s="14" customFormat="1" ht="15" hidden="1" x14ac:dyDescent="0.25">
      <c r="A64" s="10" t="s">
        <v>86</v>
      </c>
      <c r="B64" s="12"/>
      <c r="C64" s="10"/>
      <c r="D64" s="10"/>
      <c r="E64" s="10"/>
      <c r="F64" s="10"/>
      <c r="G64" s="50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11"/>
    </row>
    <row r="65" spans="1:18" s="14" customFormat="1" ht="16.5" hidden="1" x14ac:dyDescent="0.3">
      <c r="A65" s="79" t="s">
        <v>92</v>
      </c>
      <c r="B65" s="80" t="s">
        <v>87</v>
      </c>
      <c r="C65" s="75" t="s">
        <v>88</v>
      </c>
      <c r="D65" s="67" t="s">
        <v>89</v>
      </c>
      <c r="E65" s="81" t="s">
        <v>90</v>
      </c>
      <c r="F65" s="82">
        <v>17.800999999999998</v>
      </c>
      <c r="G65" s="83" t="s">
        <v>91</v>
      </c>
      <c r="H65" s="55"/>
      <c r="I65" s="55"/>
      <c r="J65" s="55"/>
      <c r="K65" s="55"/>
      <c r="L65" s="55"/>
      <c r="M65" s="55"/>
      <c r="N65" s="55">
        <v>9805</v>
      </c>
      <c r="O65" s="55"/>
      <c r="P65" s="55"/>
      <c r="Q65" s="55"/>
      <c r="R65" s="11">
        <f>SUM(N65)</f>
        <v>9805</v>
      </c>
    </row>
    <row r="66" spans="1:18" s="14" customFormat="1" ht="15" hidden="1" x14ac:dyDescent="0.25">
      <c r="A66" s="40"/>
      <c r="B66" s="12"/>
      <c r="C66" s="10"/>
      <c r="D66" s="10"/>
      <c r="E66" s="10"/>
      <c r="F66" s="10"/>
      <c r="G66" s="50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11"/>
    </row>
    <row r="67" spans="1:18" s="14" customFormat="1" ht="15" hidden="1" x14ac:dyDescent="0.25">
      <c r="A67" s="40"/>
      <c r="B67" s="12"/>
      <c r="C67" s="10"/>
      <c r="D67" s="10"/>
      <c r="E67" s="10"/>
      <c r="F67" s="10"/>
      <c r="G67" s="50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11"/>
    </row>
    <row r="68" spans="1:18" s="14" customFormat="1" ht="15" hidden="1" x14ac:dyDescent="0.25">
      <c r="A68" s="40"/>
      <c r="B68" s="12"/>
      <c r="C68" s="10"/>
      <c r="D68" s="10"/>
      <c r="E68" s="10"/>
      <c r="F68" s="10"/>
      <c r="G68" s="50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11"/>
    </row>
    <row r="69" spans="1:18" s="14" customFormat="1" ht="15" hidden="1" x14ac:dyDescent="0.25">
      <c r="A69" s="40"/>
      <c r="B69" s="12"/>
      <c r="C69" s="10"/>
      <c r="D69" s="10"/>
      <c r="E69" s="10"/>
      <c r="F69" s="10"/>
      <c r="G69" s="50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11"/>
    </row>
    <row r="70" spans="1:18" s="14" customFormat="1" ht="15.75" thickBot="1" x14ac:dyDescent="0.3">
      <c r="A70" s="49"/>
      <c r="B70" s="49"/>
      <c r="C70" s="49"/>
      <c r="D70" s="50"/>
      <c r="E70" s="50"/>
      <c r="F70" s="50"/>
      <c r="G70" s="50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11"/>
    </row>
    <row r="71" spans="1:18" s="9" customFormat="1" ht="17.25" thickBot="1" x14ac:dyDescent="0.35">
      <c r="A71" s="41" t="s">
        <v>0</v>
      </c>
      <c r="B71" s="42"/>
      <c r="C71" s="43"/>
      <c r="D71" s="43"/>
      <c r="E71" s="43"/>
      <c r="F71" s="43"/>
      <c r="G71" s="43"/>
      <c r="H71" s="61">
        <f>SUM(H6:H70)</f>
        <v>11723.560000000001</v>
      </c>
      <c r="I71" s="22">
        <f>SUM(I26:I70)</f>
        <v>1057719.94</v>
      </c>
      <c r="J71" s="22">
        <f>SUM(J7:J34)</f>
        <v>1183251</v>
      </c>
      <c r="K71" s="61">
        <f>SUM(K38:K67)</f>
        <v>1372780</v>
      </c>
      <c r="L71" s="61">
        <f>SUM(L48:L54)</f>
        <v>851699.54</v>
      </c>
      <c r="M71" s="61">
        <f>SUM(M49:M54)</f>
        <v>95000</v>
      </c>
      <c r="N71" s="61">
        <f>SUM(N64:N66)</f>
        <v>9805</v>
      </c>
      <c r="O71" s="61">
        <f>SUM(O39:O46)</f>
        <v>18562.38</v>
      </c>
      <c r="P71" s="61">
        <f>SUM(P7:P17)</f>
        <v>726554</v>
      </c>
      <c r="Q71" s="61">
        <f>SUM(Q37:Q47)</f>
        <v>60871.913995022798</v>
      </c>
      <c r="R71" s="22"/>
    </row>
    <row r="72" spans="1:18" s="9" customFormat="1" ht="16.5" x14ac:dyDescent="0.3">
      <c r="A72" s="16"/>
      <c r="B72" s="16"/>
      <c r="C72" s="17"/>
      <c r="D72" s="17"/>
      <c r="E72" s="17"/>
      <c r="F72" s="17"/>
      <c r="G72" s="17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9"/>
    </row>
    <row r="73" spans="1:18" s="9" customFormat="1" ht="16.5" x14ac:dyDescent="0.3">
      <c r="A73" s="14" t="s">
        <v>8</v>
      </c>
      <c r="C73" s="27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8" s="9" customFormat="1" ht="16.5" hidden="1" x14ac:dyDescent="0.3">
      <c r="A74" s="14" t="s">
        <v>38</v>
      </c>
      <c r="C74" s="27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8" s="9" customFormat="1" ht="16.5" hidden="1" x14ac:dyDescent="0.3">
      <c r="A75" s="16" t="s">
        <v>33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8" ht="15" hidden="1" x14ac:dyDescent="0.25">
      <c r="A76" s="14" t="s">
        <v>41</v>
      </c>
    </row>
    <row r="77" spans="1:18" ht="15" hidden="1" x14ac:dyDescent="0.25">
      <c r="A77" s="16" t="s">
        <v>42</v>
      </c>
    </row>
    <row r="78" spans="1:18" ht="15" hidden="1" x14ac:dyDescent="0.25">
      <c r="A78" s="14" t="s">
        <v>52</v>
      </c>
    </row>
    <row r="79" spans="1:18" ht="15" hidden="1" x14ac:dyDescent="0.25">
      <c r="A79" s="16" t="s">
        <v>53</v>
      </c>
    </row>
    <row r="80" spans="1:18" ht="15" hidden="1" x14ac:dyDescent="0.25">
      <c r="A80" s="14" t="s">
        <v>64</v>
      </c>
    </row>
    <row r="81" spans="1:1" ht="15" hidden="1" x14ac:dyDescent="0.25">
      <c r="A81" s="16" t="s">
        <v>65</v>
      </c>
    </row>
    <row r="82" spans="1:1" ht="15" hidden="1" x14ac:dyDescent="0.25">
      <c r="A82" s="14" t="s">
        <v>68</v>
      </c>
    </row>
    <row r="83" spans="1:1" ht="15" hidden="1" x14ac:dyDescent="0.25">
      <c r="A83" s="16" t="s">
        <v>67</v>
      </c>
    </row>
    <row r="84" spans="1:1" ht="15" hidden="1" x14ac:dyDescent="0.25">
      <c r="A84" s="14" t="s">
        <v>77</v>
      </c>
    </row>
    <row r="85" spans="1:1" ht="15" hidden="1" x14ac:dyDescent="0.25">
      <c r="A85" s="16" t="s">
        <v>78</v>
      </c>
    </row>
    <row r="86" spans="1:1" ht="15" hidden="1" x14ac:dyDescent="0.25">
      <c r="A86" s="14" t="s">
        <v>85</v>
      </c>
    </row>
    <row r="87" spans="1:1" ht="15" hidden="1" x14ac:dyDescent="0.25">
      <c r="A87" s="16" t="s">
        <v>84</v>
      </c>
    </row>
    <row r="88" spans="1:1" ht="15" hidden="1" x14ac:dyDescent="0.25">
      <c r="A88" s="14" t="s">
        <v>94</v>
      </c>
    </row>
    <row r="89" spans="1:1" ht="15" hidden="1" x14ac:dyDescent="0.25">
      <c r="A89" s="16" t="s">
        <v>33</v>
      </c>
    </row>
    <row r="90" spans="1:1" ht="15" hidden="1" x14ac:dyDescent="0.25">
      <c r="A90" s="14" t="s">
        <v>98</v>
      </c>
    </row>
    <row r="91" spans="1:1" ht="15" hidden="1" x14ac:dyDescent="0.25">
      <c r="A91" s="16" t="s">
        <v>97</v>
      </c>
    </row>
    <row r="92" spans="1:1" ht="15" x14ac:dyDescent="0.25">
      <c r="A92" s="14" t="s">
        <v>107</v>
      </c>
    </row>
    <row r="93" spans="1:1" ht="15" x14ac:dyDescent="0.25">
      <c r="A93" s="16" t="s">
        <v>106</v>
      </c>
    </row>
    <row r="106" spans="1:1" ht="16.5" x14ac:dyDescent="0.3">
      <c r="A106" s="9" t="s">
        <v>27</v>
      </c>
    </row>
    <row r="107" spans="1:1" ht="16.5" x14ac:dyDescent="0.3">
      <c r="A107" s="9" t="s">
        <v>30</v>
      </c>
    </row>
    <row r="108" spans="1:1" ht="16.5" x14ac:dyDescent="0.3">
      <c r="A108" s="9" t="s">
        <v>28</v>
      </c>
    </row>
    <row r="109" spans="1:1" ht="16.5" x14ac:dyDescent="0.3">
      <c r="A109" s="9" t="s">
        <v>29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2024-11-21T20:01:03Z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