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oward\AppData\Local\Microsoft\Windows\INetCache\Content.Outlook\KOL4SDJ3\"/>
    </mc:Choice>
  </mc:AlternateContent>
  <xr:revisionPtr revIDLastSave="0" documentId="13_ncr:1_{6D8F9394-1D92-490B-9CD6-7851EFD27373}" xr6:coauthVersionLast="47" xr6:coauthVersionMax="47" xr10:uidLastSave="{00000000-0000-0000-0000-000000000000}"/>
  <bookViews>
    <workbookView xWindow="3840" yWindow="3840" windowWidth="21600" windowHeight="11325" xr2:uid="{00000000-000D-0000-FFFF-FFFF00000000}"/>
  </bookViews>
  <sheets>
    <sheet name="METRO SOUTH WEST" sheetId="2" r:id="rId1"/>
  </sheets>
  <definedNames>
    <definedName name="_xlnm.Print_Area" localSheetId="0">'METRO SOUTH WEST'!$A$1:$H$72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Y71" i="2" l="1"/>
  <c r="Z18" i="2"/>
  <c r="Z17" i="2"/>
  <c r="X71" i="2"/>
  <c r="Z60" i="2"/>
  <c r="Z59" i="2"/>
  <c r="W71" i="2"/>
  <c r="Z38" i="2"/>
  <c r="V71" i="2"/>
  <c r="Z58" i="2"/>
  <c r="U71" i="2"/>
  <c r="T45" i="2"/>
  <c r="Z45" i="2" s="1"/>
  <c r="Z44" i="2"/>
  <c r="Z46" i="2"/>
  <c r="Z47" i="2"/>
  <c r="Z48" i="2"/>
  <c r="Z49" i="2"/>
  <c r="Z50" i="2"/>
  <c r="Z51" i="2"/>
  <c r="Z52" i="2"/>
  <c r="Z53" i="2"/>
  <c r="Z54" i="2"/>
  <c r="Z55" i="2"/>
  <c r="Z56" i="2"/>
  <c r="Z57" i="2"/>
  <c r="Z61" i="2"/>
  <c r="Z62" i="2"/>
  <c r="Z43" i="2"/>
  <c r="T43" i="2"/>
  <c r="S52" i="2"/>
  <c r="S71" i="2" s="1"/>
  <c r="Z42" i="2"/>
  <c r="R71" i="2"/>
  <c r="Z8" i="2"/>
  <c r="Q71" i="2"/>
  <c r="Z34" i="2"/>
  <c r="Z36" i="2"/>
  <c r="Z37" i="2"/>
  <c r="P33" i="2"/>
  <c r="P35" i="2"/>
  <c r="Z35" i="2" s="1"/>
  <c r="O50" i="2"/>
  <c r="O71" i="2" s="1"/>
  <c r="Z31" i="2"/>
  <c r="N30" i="2"/>
  <c r="N71" i="2" s="1"/>
  <c r="M71" i="2"/>
  <c r="Z68" i="2"/>
  <c r="L71" i="2"/>
  <c r="Z67" i="2"/>
  <c r="K71" i="2"/>
  <c r="J27" i="2"/>
  <c r="Z27" i="2" s="1"/>
  <c r="J25" i="2"/>
  <c r="Z26" i="2"/>
  <c r="Z28" i="2"/>
  <c r="I17" i="2"/>
  <c r="I71" i="2" s="1"/>
  <c r="H71" i="2"/>
  <c r="Z9" i="2"/>
  <c r="Z10" i="2"/>
  <c r="Z11" i="2"/>
  <c r="Z12" i="2"/>
  <c r="Z13" i="2"/>
  <c r="Z29" i="2"/>
  <c r="Z39" i="2"/>
  <c r="Z40" i="2"/>
  <c r="Z41" i="2"/>
  <c r="Z64" i="2"/>
  <c r="Z65" i="2"/>
  <c r="Z66" i="2"/>
  <c r="Z69" i="2"/>
  <c r="Z70" i="2"/>
  <c r="T71" i="2" l="1"/>
  <c r="P71" i="2"/>
  <c r="Z33" i="2"/>
  <c r="Z30" i="2"/>
  <c r="J71" i="2"/>
  <c r="Z25" i="2"/>
</calcChain>
</file>

<file path=xl/sharedStrings.xml><?xml version="1.0" encoding="utf-8"?>
<sst xmlns="http://schemas.openxmlformats.org/spreadsheetml/2006/main" count="262" uniqueCount="158">
  <si>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</si>
  <si>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</si>
  <si>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</si>
  <si>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</si>
  <si>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</si>
  <si>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</si>
  <si>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</si>
  <si>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</si>
  <si>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</si>
  <si>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</si>
  <si>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</si>
  <si>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</si>
  <si>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STATE ONE STOP</t>
  </si>
  <si>
    <t>WP 90%</t>
  </si>
  <si>
    <t>WP 10%</t>
  </si>
  <si>
    <t>4400-3067</t>
  </si>
  <si>
    <t>K103</t>
  </si>
  <si>
    <t>7002-6624</t>
  </si>
  <si>
    <t>UIRE</t>
  </si>
  <si>
    <t>7003-1631</t>
  </si>
  <si>
    <t>DISLOCATED WORKER</t>
  </si>
  <si>
    <t>7003-1778</t>
  </si>
  <si>
    <t>ADULT</t>
  </si>
  <si>
    <t>7003-1630</t>
  </si>
  <si>
    <t>FES2023</t>
  </si>
  <si>
    <t>7002-6626</t>
  </si>
  <si>
    <t>K105</t>
  </si>
  <si>
    <t>K107</t>
  </si>
  <si>
    <t>17.207</t>
  </si>
  <si>
    <t>FAIN #</t>
  </si>
  <si>
    <t>AA-38535-22-55-A-25</t>
  </si>
  <si>
    <t>ES38736-22-55-A-25</t>
  </si>
  <si>
    <t>VENDOR CUSTOMER CODE</t>
  </si>
  <si>
    <t>UEI #</t>
  </si>
  <si>
    <t>RKKMSLCLTKC7</t>
  </si>
  <si>
    <t>VC0001023810</t>
  </si>
  <si>
    <t>UI-35950-21-60-A-25</t>
  </si>
  <si>
    <t>JULY 1, 2024-JUNE 30, 2025</t>
  </si>
  <si>
    <t>CT EOL 25CCMESWWP</t>
  </si>
  <si>
    <t>INITIAL AWARD FY25</t>
  </si>
  <si>
    <t>INITIAL AWARD FY25 JUNE 5, 2024</t>
  </si>
  <si>
    <t>TO ADD WPP SNAP EXPANSION FUNDS</t>
  </si>
  <si>
    <t>WPP SNAP EXPANSION</t>
  </si>
  <si>
    <t>JULY 1, 2024-SEPT. 30, 2024</t>
  </si>
  <si>
    <t>F20243067</t>
  </si>
  <si>
    <t>234MA441Q7503 </t>
  </si>
  <si>
    <t>BUDGET #1 FY25</t>
  </si>
  <si>
    <t>BUDGET #1 FY25 JULY 23, 2024</t>
  </si>
  <si>
    <t>TO ADD RESEA FUNDS</t>
  </si>
  <si>
    <t>CT EOL 25CCMESWNEGREA</t>
  </si>
  <si>
    <r>
      <t xml:space="preserve">RESEA </t>
    </r>
    <r>
      <rPr>
        <b/>
        <sz val="11"/>
        <color rgb="FFFF0000"/>
        <rFont val="Book Antiqua"/>
        <family val="1"/>
      </rPr>
      <t>(SERVICE DATES JAN 1, 2024-SEPT 30, 2025</t>
    </r>
    <r>
      <rPr>
        <b/>
        <sz val="11"/>
        <color theme="1"/>
        <rFont val="Book Antiqua"/>
        <family val="1"/>
      </rPr>
      <t>)</t>
    </r>
  </si>
  <si>
    <t>FUIREA24</t>
  </si>
  <si>
    <t>JULY 1, 2025-SEPT 30, 2025</t>
  </si>
  <si>
    <t>BUDGET #2 FY25</t>
  </si>
  <si>
    <t>CT EOL 25CCMESWWIA</t>
  </si>
  <si>
    <r>
      <t>YOUTH</t>
    </r>
    <r>
      <rPr>
        <b/>
        <sz val="11"/>
        <color indexed="10"/>
        <rFont val="Book Antiqua"/>
        <family val="1"/>
      </rPr>
      <t xml:space="preserve"> (SERVICE DATE: APRIL 1, 2024-JUNE 30, 2026)</t>
    </r>
  </si>
  <si>
    <t>JULY 1, 2024-JUNE 30,2025</t>
  </si>
  <si>
    <t>FWIAYTH25</t>
  </si>
  <si>
    <t>JULY 1, 2025-JUNE 30,2026</t>
  </si>
  <si>
    <t>FWIAADT25A</t>
  </si>
  <si>
    <t>BUDGET #2 FY25 AUGUST 2, 2024</t>
  </si>
  <si>
    <t>TO ADD WIOA FUNDS</t>
  </si>
  <si>
    <t>BUDGET #3 FY25</t>
  </si>
  <si>
    <t>BUDGET #3 FY25 SEPT 18, 2024</t>
  </si>
  <si>
    <t>TO ADD SOS FUNDS</t>
  </si>
  <si>
    <t>CT EOL 25CCMESWSOSWTF</t>
  </si>
  <si>
    <t>STOSCC2025</t>
  </si>
  <si>
    <t>7003-0803</t>
  </si>
  <si>
    <t>K284</t>
  </si>
  <si>
    <t>N/A</t>
  </si>
  <si>
    <t>BUDGET #4 FY25</t>
  </si>
  <si>
    <t>WORKFORCE TRAINING FUND</t>
  </si>
  <si>
    <t>WTRUSTF25</t>
  </si>
  <si>
    <t>7003-0135</t>
  </si>
  <si>
    <t>K264</t>
  </si>
  <si>
    <t>TO ADD WTF FUNDS</t>
  </si>
  <si>
    <t>BUDGET #4 FY25 SEPT 20, 2024</t>
  </si>
  <si>
    <t>BUDGET #5 FY25 OCT 24, 2024</t>
  </si>
  <si>
    <t>BUDGET #5 FY25</t>
  </si>
  <si>
    <t>BUDGET #6 FY25</t>
  </si>
  <si>
    <t>TO ADD WIOA ADULT FUNDS</t>
  </si>
  <si>
    <t>BUDGET #6 FY25 NOVEMBER 4, 2024</t>
  </si>
  <si>
    <t>FWIAADT25B</t>
  </si>
  <si>
    <t>METRO SOUTH WEST WORKFORCE BOARD</t>
  </si>
  <si>
    <t>BUDGET #7 FY25 NOVEMBER 20, 2024</t>
  </si>
  <si>
    <t>TO ADD SHELTER FUNDS</t>
  </si>
  <si>
    <t>Friendly Reminder:  You must submit a budget and budget narrative for these funds.  Please submit by COB, December 9th, 2024 to Lisa Caissie at Lisa.J.Caissie@mass.gov.  Thank you.</t>
  </si>
  <si>
    <t>PART 1:  MCC CAPACITY-EA SHELTER SUPPLEMENTAL FUNDING</t>
  </si>
  <si>
    <t>OCTOBER 1,2024-JUNE 30, 2025</t>
  </si>
  <si>
    <t>WKFO107425</t>
  </si>
  <si>
    <t>7002-1074</t>
  </si>
  <si>
    <t>EDCS</t>
  </si>
  <si>
    <t>JULY 1, 2025-DECEMBER 31, 2025</t>
  </si>
  <si>
    <t>BUDGET #7 FY25</t>
  </si>
  <si>
    <t>TO ADD FY25 DISLOCATED WORKER</t>
  </si>
  <si>
    <t>BUDGET #8 FY25 NOVEMBER 21, 2024</t>
  </si>
  <si>
    <t>FWIADWK25A</t>
  </si>
  <si>
    <t>FWIADWK25B</t>
  </si>
  <si>
    <t>BUDGET #8 FY25</t>
  </si>
  <si>
    <t>BUDGET #9 FY25</t>
  </si>
  <si>
    <t>TO ADD PARTNER FUNDS</t>
  </si>
  <si>
    <t>BUDGET #9 FY25 DECEMBER 20, 2024</t>
  </si>
  <si>
    <t>MCB</t>
  </si>
  <si>
    <t> FH126A24VR</t>
  </si>
  <si>
    <t>4110-3021</t>
  </si>
  <si>
    <t>K222</t>
  </si>
  <si>
    <t>DOE INFRASTRUCTURE</t>
  </si>
  <si>
    <t>FV002A2422</t>
  </si>
  <si>
    <t>7038-0107</t>
  </si>
  <si>
    <t>K123</t>
  </si>
  <si>
    <t>DOE WDB SUPPORT</t>
  </si>
  <si>
    <t>DOE2025</t>
  </si>
  <si>
    <t>7035-0002</t>
  </si>
  <si>
    <t>K228</t>
  </si>
  <si>
    <t>MASSABILITY</t>
  </si>
  <si>
    <t>F100VR0024</t>
  </si>
  <si>
    <t>4120-0020</t>
  </si>
  <si>
    <t>K133</t>
  </si>
  <si>
    <t>BUDGET #10 FY25</t>
  </si>
  <si>
    <t>CT EOL 25CCMESWVETSUI</t>
  </si>
  <si>
    <t>TO ADD JVSG FUNDS</t>
  </si>
  <si>
    <t>BUDGET #10 FY25 DECEMBER 23, 2024</t>
  </si>
  <si>
    <t xml:space="preserve">JVSG FY25 Infrastructure </t>
  </si>
  <si>
    <t>FVETS2024</t>
  </si>
  <si>
    <t>7002-6628</t>
  </si>
  <si>
    <t>K109</t>
  </si>
  <si>
    <t>DV35786-21-55-5-25</t>
  </si>
  <si>
    <t>BUDGET #11 FY25</t>
  </si>
  <si>
    <t>PART 2B:  MCC CAPACITY-EA SHELTER SUPPLEMENTAL FUNDING</t>
  </si>
  <si>
    <t>BUDGET #11 FY25 JANUARY 8, 2025</t>
  </si>
  <si>
    <t>BUDGET #12 FY25</t>
  </si>
  <si>
    <t>TO ADD WP FUNDS</t>
  </si>
  <si>
    <t>BUDGET #12 FY25 JANUARY 14, 2025</t>
  </si>
  <si>
    <t>BUDGET #13 FY25</t>
  </si>
  <si>
    <t>DTA WPP</t>
  </si>
  <si>
    <t>SPSS2025</t>
  </si>
  <si>
    <t>4400-1979</t>
  </si>
  <si>
    <t>K227</t>
  </si>
  <si>
    <t>TO ADD DTA WPP</t>
  </si>
  <si>
    <t>BUDGET #13 FY25 JANUARY 17, 2025</t>
  </si>
  <si>
    <t>BUDGET #14 FY25</t>
  </si>
  <si>
    <t>BUDGET #14 FY25 FEB. 4, 2025</t>
  </si>
  <si>
    <t>NPS STATE STAFF</t>
  </si>
  <si>
    <t>TO ADD NPS STATE STAFF</t>
  </si>
  <si>
    <t>BUDGET #15 FY25</t>
  </si>
  <si>
    <t>MA SCSEP</t>
  </si>
  <si>
    <t>FAD24A60AD</t>
  </si>
  <si>
    <t>9110-1178</t>
  </si>
  <si>
    <t>K116</t>
  </si>
  <si>
    <t>BUDGET #15  FY25 MARCH 6, 2025</t>
  </si>
  <si>
    <t>BUDGET #16 FY25</t>
  </si>
  <si>
    <t>OPERATION ABLE</t>
  </si>
  <si>
    <t>7003-0006</t>
  </si>
  <si>
    <t>K246</t>
  </si>
  <si>
    <t>BUDGET #16  FY25 APRIL 2, 2025</t>
  </si>
  <si>
    <t>DCSSCSEP25</t>
  </si>
  <si>
    <t>BUDGET #17  FY25 MAY 2, 2025</t>
  </si>
  <si>
    <t>BUDGET #17 FY25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</si>
</sst>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</numFmts>
  <fonts count="30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9.5"/>
      <name val="Book Antiqua"/>
      <family val="1"/>
    </font>
    <font>
      <sz val="11.5"/>
      <name val="Book Antiqua"/>
      <family val="1"/>
    </font>
    <font>
      <b/>
      <sz val="11.5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5.5"/>
      <name val="Book Antiqua"/>
      <family val="1"/>
    </font>
    <font>
      <sz val="12"/>
      <name val="Times New Roman"/>
      <family val="1"/>
    </font>
    <font>
      <b/>
      <sz val="11"/>
      <color indexed="10"/>
      <name val="Book Antiqua"/>
      <family val="1"/>
    </font>
    <font>
      <sz val="12"/>
      <name val="Book Antiqua"/>
      <family val="1"/>
    </font>
    <font>
      <b/>
      <sz val="12"/>
      <name val="Book Antiqua"/>
      <family val="1"/>
    </font>
    <font>
      <b/>
      <sz val="11"/>
      <color theme="1"/>
      <name val="Book Antiqua"/>
      <family val="1"/>
    </font>
    <font>
      <sz val="14"/>
      <color theme="1"/>
      <name val="Book Antiqua"/>
      <family val="1"/>
    </font>
    <font>
      <sz val="11"/>
      <color theme="1"/>
      <name val="Book Antiqua"/>
      <family val="1"/>
    </font>
    <font>
      <sz val="11"/>
      <color rgb="FF000000"/>
      <name val="Book Antiqua"/>
      <family val="1"/>
    </font>
    <font>
      <sz val="12"/>
      <color rgb="FF000000"/>
      <name val="Times New Roman"/>
      <family val="1"/>
    </font>
    <font>
      <sz val="12"/>
      <color theme="1"/>
      <name val="Book Antiqua"/>
      <family val="1"/>
    </font>
    <font>
      <b/>
      <sz val="12"/>
      <color rgb="FF000000"/>
      <name val="Book Antiqua"/>
      <family val="1"/>
    </font>
    <font>
      <b/>
      <sz val="11"/>
      <color rgb="FFFF0000"/>
      <name val="Book Antiqua"/>
      <family val="1"/>
    </font>
    <font>
      <b/>
      <sz val="11"/>
      <color rgb="FF000000"/>
      <name val="Book Antiqua"/>
      <family val="1"/>
    </font>
    <font>
      <b/>
      <sz val="11"/>
      <color rgb="FF000000"/>
      <name val="Times New Roman"/>
      <family val="1"/>
    </font>
    <font>
      <u/>
      <sz val="10"/>
      <color theme="10"/>
      <name val="Arial"/>
      <family val="2"/>
    </font>
    <font>
      <u/>
      <sz val="10"/>
      <color rgb="FFFF0000"/>
      <name val="Arial"/>
      <family val="2"/>
    </font>
    <font>
      <b/>
      <sz val="10"/>
      <color rgb="FF000000"/>
      <name val="Book Antiqua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37" fontId="13" fillId="0" borderId="0"/>
    <xf numFmtId="0" fontId="27" fillId="0" borderId="0" applyNumberFormat="0" applyFill="0" applyBorder="0" applyAlignment="0" applyProtection="0"/>
  </cellStyleXfs>
  <cellXfs count="118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6" fillId="0" borderId="0" xfId="0" applyFont="1"/>
    <xf numFmtId="0" fontId="7" fillId="0" borderId="0" xfId="0" applyFont="1"/>
    <xf numFmtId="0" fontId="7" fillId="0" borderId="1" xfId="0" applyFont="1" applyBorder="1" applyAlignment="1">
      <alignment horizontal="left"/>
    </xf>
    <xf numFmtId="0" fontId="8" fillId="0" borderId="0" xfId="0" applyFont="1"/>
    <xf numFmtId="0" fontId="7" fillId="0" borderId="1" xfId="0" applyFont="1" applyBorder="1"/>
    <xf numFmtId="0" fontId="5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0" fillId="0" borderId="0" xfId="0" applyFont="1"/>
    <xf numFmtId="0" fontId="10" fillId="0" borderId="1" xfId="0" quotePrefix="1" applyFont="1" applyBorder="1" applyAlignment="1">
      <alignment horizontal="center"/>
    </xf>
    <xf numFmtId="0" fontId="10" fillId="0" borderId="1" xfId="0" applyFont="1" applyBorder="1" applyAlignment="1">
      <alignment horizontal="center" wrapText="1"/>
    </xf>
    <xf numFmtId="49" fontId="10" fillId="0" borderId="1" xfId="0" applyNumberFormat="1" applyFont="1" applyBorder="1" applyAlignment="1">
      <alignment horizontal="center" wrapText="1"/>
    </xf>
    <xf numFmtId="0" fontId="10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44" fontId="11" fillId="0" borderId="1" xfId="0" applyNumberFormat="1" applyFont="1" applyBorder="1"/>
    <xf numFmtId="0" fontId="11" fillId="0" borderId="1" xfId="0" quotePrefix="1" applyFont="1" applyBorder="1" applyAlignment="1">
      <alignment horizontal="center"/>
    </xf>
    <xf numFmtId="7" fontId="11" fillId="0" borderId="1" xfId="0" applyNumberFormat="1" applyFont="1" applyBorder="1" applyAlignment="1">
      <alignment horizontal="center"/>
    </xf>
    <xf numFmtId="7" fontId="11" fillId="0" borderId="1" xfId="0" applyNumberFormat="1" applyFont="1" applyBorder="1" applyAlignment="1">
      <alignment horizontal="center" wrapText="1"/>
    </xf>
    <xf numFmtId="0" fontId="12" fillId="0" borderId="0" xfId="0" applyFont="1"/>
    <xf numFmtId="0" fontId="11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left"/>
    </xf>
    <xf numFmtId="0" fontId="11" fillId="0" borderId="1" xfId="0" applyFont="1" applyBorder="1" applyAlignment="1">
      <alignment horizontal="center" wrapText="1"/>
    </xf>
    <xf numFmtId="49" fontId="11" fillId="0" borderId="1" xfId="0" applyNumberFormat="1" applyFont="1" applyBorder="1" applyAlignment="1">
      <alignment horizontal="center" wrapText="1"/>
    </xf>
    <xf numFmtId="0" fontId="11" fillId="0" borderId="0" xfId="0" applyFont="1"/>
    <xf numFmtId="7" fontId="11" fillId="0" borderId="1" xfId="0" applyNumberFormat="1" applyFont="1" applyBorder="1"/>
    <xf numFmtId="0" fontId="11" fillId="0" borderId="1" xfId="0" applyFont="1" applyBorder="1" applyAlignment="1">
      <alignment horizontal="left"/>
    </xf>
    <xf numFmtId="0" fontId="11" fillId="0" borderId="1" xfId="0" applyFont="1" applyBorder="1"/>
    <xf numFmtId="0" fontId="11" fillId="0" borderId="2" xfId="0" quotePrefix="1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7" fillId="0" borderId="1" xfId="0" applyFont="1" applyBorder="1" applyAlignment="1">
      <alignment horizontal="center"/>
    </xf>
    <xf numFmtId="0" fontId="18" fillId="0" borderId="2" xfId="0" applyFont="1" applyBorder="1" applyAlignment="1">
      <alignment vertical="center"/>
    </xf>
    <xf numFmtId="44" fontId="11" fillId="0" borderId="1" xfId="1" applyFont="1" applyFill="1" applyBorder="1" applyAlignment="1">
      <alignment horizontal="center"/>
    </xf>
    <xf numFmtId="44" fontId="7" fillId="0" borderId="0" xfId="0" applyNumberFormat="1" applyFont="1"/>
    <xf numFmtId="0" fontId="11" fillId="0" borderId="6" xfId="0" applyFont="1" applyBorder="1" applyAlignment="1">
      <alignment horizontal="center" vertical="center" wrapText="1"/>
    </xf>
    <xf numFmtId="0" fontId="4" fillId="0" borderId="0" xfId="0" applyFont="1"/>
    <xf numFmtId="0" fontId="11" fillId="0" borderId="0" xfId="0" applyFont="1" applyAlignment="1">
      <alignment horizontal="left"/>
    </xf>
    <xf numFmtId="0" fontId="17" fillId="0" borderId="1" xfId="0" quotePrefix="1" applyFont="1" applyBorder="1" applyAlignment="1">
      <alignment horizontal="center" vertical="center" wrapText="1"/>
    </xf>
    <xf numFmtId="44" fontId="11" fillId="0" borderId="7" xfId="1" applyFont="1" applyFill="1" applyBorder="1" applyAlignment="1">
      <alignment horizontal="center" vertical="center" wrapText="1"/>
    </xf>
    <xf numFmtId="0" fontId="17" fillId="0" borderId="1" xfId="0" applyFont="1" applyBorder="1" applyAlignment="1">
      <alignment vertical="center" wrapText="1"/>
    </xf>
    <xf numFmtId="0" fontId="17" fillId="0" borderId="1" xfId="0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center" wrapText="1"/>
    </xf>
    <xf numFmtId="0" fontId="15" fillId="0" borderId="1" xfId="0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44" fontId="11" fillId="0" borderId="1" xfId="1" applyFont="1" applyBorder="1" applyAlignment="1">
      <alignment horizontal="center"/>
    </xf>
    <xf numFmtId="0" fontId="20" fillId="0" borderId="0" xfId="0" applyFont="1"/>
    <xf numFmtId="164" fontId="11" fillId="0" borderId="1" xfId="0" applyNumberFormat="1" applyFont="1" applyBorder="1" applyAlignment="1">
      <alignment horizontal="center"/>
    </xf>
    <xf numFmtId="0" fontId="21" fillId="0" borderId="8" xfId="0" applyFont="1" applyBorder="1" applyAlignment="1">
      <alignment horizontal="center" wrapText="1"/>
    </xf>
    <xf numFmtId="0" fontId="22" fillId="0" borderId="1" xfId="0" applyFont="1" applyBorder="1" applyAlignment="1">
      <alignment horizontal="center"/>
    </xf>
    <xf numFmtId="44" fontId="11" fillId="0" borderId="1" xfId="1" applyFont="1" applyBorder="1" applyAlignment="1">
      <alignment horizontal="center" wrapText="1"/>
    </xf>
    <xf numFmtId="0" fontId="8" fillId="0" borderId="1" xfId="0" applyFont="1" applyBorder="1"/>
    <xf numFmtId="0" fontId="23" fillId="0" borderId="1" xfId="0" applyFont="1" applyBorder="1"/>
    <xf numFmtId="0" fontId="16" fillId="0" borderId="1" xfId="0" quotePrefix="1" applyFont="1" applyBorder="1" applyAlignment="1">
      <alignment horizontal="center"/>
    </xf>
    <xf numFmtId="0" fontId="16" fillId="0" borderId="1" xfId="0" applyFont="1" applyBorder="1" applyAlignment="1" applyProtection="1">
      <alignment horizontal="center"/>
      <protection locked="0"/>
    </xf>
    <xf numFmtId="0" fontId="16" fillId="0" borderId="1" xfId="0" applyFont="1" applyBorder="1" applyAlignment="1">
      <alignment horizontal="center" vertical="center" wrapText="1"/>
    </xf>
    <xf numFmtId="7" fontId="16" fillId="0" borderId="1" xfId="0" applyNumberFormat="1" applyFont="1" applyBorder="1" applyAlignment="1">
      <alignment horizontal="center" wrapText="1"/>
    </xf>
    <xf numFmtId="44" fontId="16" fillId="0" borderId="1" xfId="1" applyFont="1" applyBorder="1" applyAlignment="1">
      <alignment horizontal="center" wrapText="1"/>
    </xf>
    <xf numFmtId="0" fontId="16" fillId="0" borderId="0" xfId="0" applyFont="1"/>
    <xf numFmtId="0" fontId="16" fillId="0" borderId="4" xfId="0" applyFont="1" applyBorder="1" applyAlignment="1">
      <alignment horizontal="center"/>
    </xf>
    <xf numFmtId="0" fontId="16" fillId="0" borderId="1" xfId="0" applyFont="1" applyBorder="1" applyAlignment="1">
      <alignment horizontal="left"/>
    </xf>
    <xf numFmtId="0" fontId="16" fillId="0" borderId="4" xfId="0" quotePrefix="1" applyFont="1" applyBorder="1" applyAlignment="1">
      <alignment horizontal="center"/>
    </xf>
    <xf numFmtId="0" fontId="16" fillId="0" borderId="5" xfId="0" quotePrefix="1" applyFont="1" applyBorder="1" applyAlignment="1">
      <alignment horizontal="center"/>
    </xf>
    <xf numFmtId="0" fontId="16" fillId="0" borderId="1" xfId="0" applyFont="1" applyBorder="1" applyAlignment="1">
      <alignment horizontal="center" wrapText="1"/>
    </xf>
    <xf numFmtId="49" fontId="16" fillId="0" borderId="1" xfId="0" applyNumberFormat="1" applyFont="1" applyBorder="1" applyAlignment="1">
      <alignment horizontal="center" wrapText="1"/>
    </xf>
    <xf numFmtId="164" fontId="16" fillId="0" borderId="1" xfId="0" applyNumberFormat="1" applyFont="1" applyBorder="1" applyAlignment="1">
      <alignment horizontal="center"/>
    </xf>
    <xf numFmtId="0" fontId="16" fillId="0" borderId="3" xfId="0" applyFont="1" applyBorder="1" applyAlignment="1">
      <alignment horizontal="left"/>
    </xf>
    <xf numFmtId="0" fontId="16" fillId="0" borderId="1" xfId="0" applyFont="1" applyBorder="1" applyAlignment="1">
      <alignment horizontal="center" vertical="center"/>
    </xf>
    <xf numFmtId="44" fontId="16" fillId="0" borderId="1" xfId="1" applyFont="1" applyFill="1" applyBorder="1" applyAlignment="1">
      <alignment horizontal="center" wrapText="1"/>
    </xf>
    <xf numFmtId="0" fontId="16" fillId="0" borderId="3" xfId="0" quotePrefix="1" applyFont="1" applyBorder="1" applyAlignment="1">
      <alignment horizontal="center"/>
    </xf>
    <xf numFmtId="0" fontId="16" fillId="0" borderId="3" xfId="0" applyFont="1" applyBorder="1" applyAlignment="1">
      <alignment horizontal="center" wrapText="1"/>
    </xf>
    <xf numFmtId="49" fontId="16" fillId="0" borderId="3" xfId="0" applyNumberFormat="1" applyFont="1" applyBorder="1" applyAlignment="1">
      <alignment horizontal="center" wrapText="1"/>
    </xf>
    <xf numFmtId="0" fontId="16" fillId="0" borderId="2" xfId="0" applyFont="1" applyBorder="1" applyAlignment="1">
      <alignment wrapText="1"/>
    </xf>
    <xf numFmtId="0" fontId="23" fillId="0" borderId="1" xfId="0" applyFont="1" applyBorder="1" applyAlignment="1">
      <alignment horizontal="center"/>
    </xf>
    <xf numFmtId="0" fontId="15" fillId="0" borderId="1" xfId="0" quotePrefix="1" applyFont="1" applyBorder="1" applyAlignment="1">
      <alignment horizontal="center"/>
    </xf>
    <xf numFmtId="0" fontId="15" fillId="0" borderId="1" xfId="0" applyFont="1" applyBorder="1" applyAlignment="1">
      <alignment horizontal="center" wrapText="1"/>
    </xf>
    <xf numFmtId="0" fontId="15" fillId="0" borderId="0" xfId="0" applyFont="1"/>
    <xf numFmtId="0" fontId="16" fillId="0" borderId="1" xfId="0" applyFont="1" applyBorder="1" applyAlignment="1">
      <alignment wrapText="1"/>
    </xf>
    <xf numFmtId="0" fontId="15" fillId="0" borderId="1" xfId="0" applyFont="1" applyBorder="1"/>
    <xf numFmtId="44" fontId="16" fillId="0" borderId="1" xfId="1" applyFont="1" applyFill="1" applyBorder="1" applyAlignment="1">
      <alignment horizontal="center"/>
    </xf>
    <xf numFmtId="43" fontId="16" fillId="0" borderId="1" xfId="0" applyNumberFormat="1" applyFont="1" applyBorder="1" applyAlignment="1">
      <alignment horizontal="center"/>
    </xf>
    <xf numFmtId="0" fontId="16" fillId="0" borderId="0" xfId="0" applyFont="1" applyAlignment="1">
      <alignment horizontal="left"/>
    </xf>
    <xf numFmtId="43" fontId="16" fillId="0" borderId="0" xfId="0" applyNumberFormat="1" applyFont="1" applyAlignment="1">
      <alignment horizontal="center"/>
    </xf>
    <xf numFmtId="7" fontId="16" fillId="0" borderId="0" xfId="1" applyNumberFormat="1" applyFont="1" applyFill="1" applyBorder="1" applyAlignment="1">
      <alignment horizontal="center"/>
    </xf>
    <xf numFmtId="44" fontId="16" fillId="0" borderId="0" xfId="1" applyFont="1" applyFill="1" applyBorder="1"/>
    <xf numFmtId="44" fontId="11" fillId="0" borderId="1" xfId="1" applyFont="1" applyBorder="1"/>
    <xf numFmtId="44" fontId="8" fillId="0" borderId="1" xfId="1" applyFont="1" applyBorder="1"/>
    <xf numFmtId="44" fontId="16" fillId="0" borderId="1" xfId="1" applyFont="1" applyBorder="1"/>
    <xf numFmtId="37" fontId="11" fillId="0" borderId="1" xfId="2" applyFont="1" applyBorder="1" applyAlignment="1">
      <alignment horizontal="center"/>
    </xf>
    <xf numFmtId="0" fontId="8" fillId="0" borderId="1" xfId="0" applyFont="1" applyBorder="1" applyAlignment="1">
      <alignment wrapText="1"/>
    </xf>
    <xf numFmtId="0" fontId="17" fillId="0" borderId="0" xfId="0" applyFont="1" applyAlignment="1">
      <alignment horizontal="center"/>
    </xf>
    <xf numFmtId="0" fontId="25" fillId="0" borderId="4" xfId="0" applyFont="1" applyBorder="1" applyAlignment="1">
      <alignment horizontal="center"/>
    </xf>
    <xf numFmtId="0" fontId="26" fillId="0" borderId="1" xfId="0" applyFont="1" applyBorder="1" applyAlignment="1">
      <alignment horizontal="center" wrapText="1"/>
    </xf>
    <xf numFmtId="0" fontId="28" fillId="2" borderId="0" xfId="3" applyFont="1" applyFill="1" applyAlignment="1">
      <alignment vertical="center"/>
    </xf>
    <xf numFmtId="0" fontId="3" fillId="2" borderId="0" xfId="0" applyFont="1" applyFill="1"/>
    <xf numFmtId="0" fontId="3" fillId="2" borderId="0" xfId="0" applyFont="1" applyFill="1" applyAlignment="1">
      <alignment horizontal="center"/>
    </xf>
    <xf numFmtId="0" fontId="23" fillId="0" borderId="1" xfId="0" applyFont="1" applyBorder="1" applyAlignment="1">
      <alignment vertical="center"/>
    </xf>
    <xf numFmtId="0" fontId="26" fillId="0" borderId="8" xfId="0" applyFont="1" applyBorder="1" applyAlignment="1">
      <alignment horizontal="center" wrapText="1"/>
    </xf>
    <xf numFmtId="0" fontId="20" fillId="0" borderId="0" xfId="0" applyFont="1" applyAlignment="1">
      <alignment horizontal="center"/>
    </xf>
    <xf numFmtId="0" fontId="20" fillId="0" borderId="9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/>
    </xf>
    <xf numFmtId="0" fontId="17" fillId="0" borderId="9" xfId="0" applyFont="1" applyBorder="1" applyAlignment="1">
      <alignment horizontal="left"/>
    </xf>
    <xf numFmtId="0" fontId="25" fillId="0" borderId="1" xfId="0" applyFont="1" applyBorder="1" applyAlignment="1">
      <alignment horizontal="center"/>
    </xf>
    <xf numFmtId="0" fontId="21" fillId="0" borderId="1" xfId="0" applyFont="1" applyBorder="1" applyAlignment="1">
      <alignment horizontal="center" wrapText="1"/>
    </xf>
    <xf numFmtId="0" fontId="25" fillId="0" borderId="1" xfId="0" applyFont="1" applyBorder="1"/>
    <xf numFmtId="0" fontId="17" fillId="0" borderId="9" xfId="0" applyFont="1" applyBorder="1" applyAlignment="1">
      <alignment horizontal="center" vertical="center"/>
    </xf>
    <xf numFmtId="0" fontId="29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/>
  </cellXfs>
  <cellStyles count="4">
    <cellStyle name="Currency" xfId="1" builtinId="4"/>
    <cellStyle name="Hyperlink" xfId="3" builtinId="8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Lisa.J.Caissie@mass.go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20"/>
  <sheetViews>
    <sheetView tabSelected="1" zoomScale="110" zoomScaleNormal="110" workbookViewId="0">
      <selection activeCell="A116" sqref="A116"/>
    </sheetView>
  </sheetViews>
  <sheetFormatPr defaultColWidth="9.140625" defaultRowHeight="13.5" x14ac:dyDescent="0.25"/>
  <cols>
    <col min="1" max="1" width="53.42578125" style="3" customWidth="1"/>
    <col min="2" max="2" width="38.42578125" style="3" customWidth="1"/>
    <col min="3" max="3" width="19.28515625" style="2" customWidth="1"/>
    <col min="4" max="4" width="16.28515625" style="2" customWidth="1"/>
    <col min="5" max="5" width="11.42578125" style="2" customWidth="1"/>
    <col min="6" max="6" width="13.28515625" style="2" customWidth="1"/>
    <col min="7" max="7" width="23.85546875" style="2" customWidth="1"/>
    <col min="8" max="8" width="16.85546875" style="2" hidden="1" customWidth="1"/>
    <col min="9" max="23" width="18" style="2" hidden="1" customWidth="1"/>
    <col min="24" max="24" width="17.85546875" style="2" hidden="1" customWidth="1"/>
    <col min="25" max="25" width="17.85546875" style="2" customWidth="1"/>
    <col min="26" max="26" width="13.85546875" style="3" hidden="1" customWidth="1"/>
    <col min="27" max="27" width="14.140625" style="3" customWidth="1"/>
    <col min="28" max="16384" width="9.140625" style="3"/>
  </cols>
  <sheetData>
    <row r="1" spans="1:26" ht="20.25" x14ac:dyDescent="0.3">
      <c r="A1" s="3" t="s">
        <v>11</v>
      </c>
      <c r="B1" s="116" t="s">
        <v>10</v>
      </c>
      <c r="C1" s="117"/>
      <c r="D1" s="117"/>
      <c r="E1" s="117"/>
      <c r="F1" s="117"/>
      <c r="G1" s="117"/>
      <c r="H1" s="117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</row>
    <row r="2" spans="1:26" ht="20.25" x14ac:dyDescent="0.3">
      <c r="A2" s="4"/>
      <c r="B2" s="11"/>
      <c r="C2" s="11"/>
      <c r="D2" s="11"/>
      <c r="E2" s="12"/>
      <c r="F2" s="12"/>
      <c r="G2" s="12"/>
    </row>
    <row r="3" spans="1:26" ht="20.25" x14ac:dyDescent="0.3">
      <c r="A3" s="25" t="s">
        <v>83</v>
      </c>
      <c r="B3" s="11" t="s">
        <v>7</v>
      </c>
      <c r="C3" s="1"/>
    </row>
    <row r="4" spans="1:26" ht="21" thickBot="1" x14ac:dyDescent="0.35">
      <c r="A4" s="4"/>
      <c r="B4" s="5"/>
      <c r="C4" s="1"/>
    </row>
    <row r="5" spans="1:26" s="15" customFormat="1" ht="43.5" customHeight="1" thickBot="1" x14ac:dyDescent="0.35">
      <c r="A5" s="13"/>
      <c r="B5" s="14" t="s">
        <v>2</v>
      </c>
      <c r="C5" s="14" t="s">
        <v>3</v>
      </c>
      <c r="D5" s="14" t="s">
        <v>4</v>
      </c>
      <c r="E5" s="14" t="s">
        <v>5</v>
      </c>
      <c r="F5" s="14" t="s">
        <v>1</v>
      </c>
      <c r="G5" s="44" t="s">
        <v>29</v>
      </c>
      <c r="H5" s="40" t="s">
        <v>39</v>
      </c>
      <c r="I5" s="44" t="s">
        <v>46</v>
      </c>
      <c r="J5" s="44" t="s">
        <v>53</v>
      </c>
      <c r="K5" s="44" t="s">
        <v>62</v>
      </c>
      <c r="L5" s="44" t="s">
        <v>70</v>
      </c>
      <c r="M5" s="44" t="s">
        <v>78</v>
      </c>
      <c r="N5" s="44" t="s">
        <v>79</v>
      </c>
      <c r="O5" s="44" t="s">
        <v>93</v>
      </c>
      <c r="P5" s="44" t="s">
        <v>98</v>
      </c>
      <c r="Q5" s="44" t="s">
        <v>99</v>
      </c>
      <c r="R5" s="44" t="s">
        <v>118</v>
      </c>
      <c r="S5" s="44" t="s">
        <v>127</v>
      </c>
      <c r="T5" s="44" t="s">
        <v>130</v>
      </c>
      <c r="U5" s="44" t="s">
        <v>133</v>
      </c>
      <c r="V5" s="44" t="s">
        <v>140</v>
      </c>
      <c r="W5" s="44" t="s">
        <v>144</v>
      </c>
      <c r="X5" s="44" t="s">
        <v>150</v>
      </c>
      <c r="Y5" s="44" t="s">
        <v>157</v>
      </c>
      <c r="Z5" s="26" t="s">
        <v>6</v>
      </c>
    </row>
    <row r="6" spans="1:26" s="6" customFormat="1" ht="16.5" hidden="1" x14ac:dyDescent="0.3">
      <c r="A6" s="14" t="s">
        <v>8</v>
      </c>
      <c r="B6" s="16"/>
      <c r="C6" s="17"/>
      <c r="D6" s="17"/>
      <c r="E6" s="18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21"/>
    </row>
    <row r="7" spans="1:26" s="7" customFormat="1" ht="16.5" hidden="1" x14ac:dyDescent="0.3">
      <c r="A7" s="20" t="s">
        <v>119</v>
      </c>
      <c r="B7" s="16"/>
      <c r="C7" s="17"/>
      <c r="D7" s="17"/>
      <c r="E7" s="18"/>
      <c r="F7" s="19"/>
      <c r="G7" s="19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1"/>
    </row>
    <row r="8" spans="1:26" s="7" customFormat="1" ht="16.5" hidden="1" x14ac:dyDescent="0.3">
      <c r="A8" s="110" t="s">
        <v>122</v>
      </c>
      <c r="B8" s="22" t="s">
        <v>56</v>
      </c>
      <c r="C8" s="111" t="s">
        <v>123</v>
      </c>
      <c r="D8" s="28" t="s">
        <v>124</v>
      </c>
      <c r="E8" s="29" t="s">
        <v>125</v>
      </c>
      <c r="F8" s="26">
        <v>17.800999999999998</v>
      </c>
      <c r="G8" s="112" t="s">
        <v>126</v>
      </c>
      <c r="H8" s="23"/>
      <c r="I8" s="23"/>
      <c r="J8" s="23"/>
      <c r="K8" s="23"/>
      <c r="L8" s="23"/>
      <c r="M8" s="23"/>
      <c r="N8" s="23"/>
      <c r="O8" s="23"/>
      <c r="P8" s="23"/>
      <c r="Q8" s="23"/>
      <c r="R8" s="52">
        <v>34597</v>
      </c>
      <c r="S8" s="52"/>
      <c r="T8" s="52"/>
      <c r="U8" s="52"/>
      <c r="V8" s="52"/>
      <c r="W8" s="52"/>
      <c r="X8" s="52"/>
      <c r="Y8" s="52"/>
      <c r="Z8" s="31">
        <f>R8</f>
        <v>34597</v>
      </c>
    </row>
    <row r="9" spans="1:26" s="7" customFormat="1" ht="16.5" hidden="1" x14ac:dyDescent="0.3">
      <c r="A9" s="27"/>
      <c r="B9" s="22"/>
      <c r="C9" s="35"/>
      <c r="D9" s="36"/>
      <c r="E9" s="36"/>
      <c r="F9" s="20"/>
      <c r="G9" s="50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31">
        <f t="shared" ref="Z9:Z13" si="0">SUM(H9:I9)</f>
        <v>0</v>
      </c>
    </row>
    <row r="10" spans="1:26" s="7" customFormat="1" ht="16.5" hidden="1" x14ac:dyDescent="0.3">
      <c r="A10" s="27"/>
      <c r="B10" s="22"/>
      <c r="C10" s="20"/>
      <c r="D10" s="20"/>
      <c r="E10" s="20"/>
      <c r="F10" s="20"/>
      <c r="G10" s="20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31">
        <f t="shared" si="0"/>
        <v>0</v>
      </c>
    </row>
    <row r="11" spans="1:26" s="7" customFormat="1" ht="16.5" hidden="1" x14ac:dyDescent="0.3">
      <c r="A11" s="33"/>
      <c r="B11" s="34"/>
      <c r="C11" s="20"/>
      <c r="D11" s="20"/>
      <c r="E11" s="20"/>
      <c r="F11" s="20"/>
      <c r="G11" s="20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31">
        <f t="shared" si="0"/>
        <v>0</v>
      </c>
    </row>
    <row r="12" spans="1:26" s="7" customFormat="1" ht="16.5" hidden="1" x14ac:dyDescent="0.3">
      <c r="A12" s="33"/>
      <c r="B12" s="22"/>
      <c r="C12" s="20"/>
      <c r="D12" s="20"/>
      <c r="E12" s="20"/>
      <c r="F12" s="20"/>
      <c r="G12" s="20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31">
        <f t="shared" si="0"/>
        <v>0</v>
      </c>
    </row>
    <row r="13" spans="1:26" s="7" customFormat="1" ht="16.5" hidden="1" x14ac:dyDescent="0.3">
      <c r="A13" s="33"/>
      <c r="B13" s="22"/>
      <c r="C13" s="20"/>
      <c r="D13" s="20"/>
      <c r="E13" s="20"/>
      <c r="F13" s="20"/>
      <c r="G13" s="20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31">
        <f t="shared" si="0"/>
        <v>0</v>
      </c>
    </row>
    <row r="14" spans="1:26" s="9" customFormat="1" ht="16.5" x14ac:dyDescent="0.3">
      <c r="A14" s="8"/>
      <c r="B14" s="16"/>
      <c r="C14" s="19"/>
      <c r="D14" s="19"/>
      <c r="E14" s="16"/>
      <c r="F14" s="16"/>
      <c r="G14" s="16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31"/>
    </row>
    <row r="15" spans="1:26" s="7" customFormat="1" ht="16.5" x14ac:dyDescent="0.3">
      <c r="A15" s="14" t="s">
        <v>8</v>
      </c>
      <c r="B15" s="16"/>
      <c r="C15" s="19"/>
      <c r="D15" s="19"/>
      <c r="E15" s="16"/>
      <c r="F15" s="16"/>
      <c r="G15" s="16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31"/>
    </row>
    <row r="16" spans="1:26" s="9" customFormat="1" ht="16.5" x14ac:dyDescent="0.3">
      <c r="A16" s="20" t="s">
        <v>49</v>
      </c>
      <c r="B16" s="16"/>
      <c r="C16" s="19"/>
      <c r="D16" s="16"/>
      <c r="E16" s="16"/>
      <c r="F16" s="19"/>
      <c r="G16" s="19"/>
      <c r="H16" s="23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1"/>
    </row>
    <row r="17" spans="1:27" s="9" customFormat="1" ht="15.75" x14ac:dyDescent="0.25">
      <c r="A17" s="45" t="s">
        <v>50</v>
      </c>
      <c r="B17" s="43" t="s">
        <v>37</v>
      </c>
      <c r="C17" s="20" t="s">
        <v>51</v>
      </c>
      <c r="D17" s="20" t="s">
        <v>17</v>
      </c>
      <c r="E17" s="20" t="s">
        <v>18</v>
      </c>
      <c r="F17" s="20">
        <v>17.225000000000001</v>
      </c>
      <c r="G17" s="55" t="s">
        <v>36</v>
      </c>
      <c r="H17" s="23"/>
      <c r="I17" s="38">
        <f>419204.73-1</f>
        <v>419203.73</v>
      </c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>
        <v>240050</v>
      </c>
      <c r="Z17" s="21">
        <f>SUM(I17:Y17)</f>
        <v>659253.73</v>
      </c>
    </row>
    <row r="18" spans="1:27" s="7" customFormat="1" ht="16.5" hidden="1" x14ac:dyDescent="0.3">
      <c r="A18" s="45" t="s">
        <v>50</v>
      </c>
      <c r="B18" s="46" t="s">
        <v>52</v>
      </c>
      <c r="C18" s="20" t="s">
        <v>51</v>
      </c>
      <c r="D18" s="20" t="s">
        <v>17</v>
      </c>
      <c r="E18" s="20" t="s">
        <v>18</v>
      </c>
      <c r="F18" s="20">
        <v>17.225000000000001</v>
      </c>
      <c r="G18" s="55" t="s">
        <v>36</v>
      </c>
      <c r="H18" s="23"/>
      <c r="I18" s="38">
        <v>1</v>
      </c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21">
        <f>SUM(I18:Y18)</f>
        <v>1</v>
      </c>
    </row>
    <row r="19" spans="1:27" s="7" customFormat="1" ht="16.5" x14ac:dyDescent="0.3">
      <c r="A19" s="33"/>
      <c r="B19" s="22"/>
      <c r="C19" s="20"/>
      <c r="D19" s="20"/>
      <c r="E19" s="20"/>
      <c r="F19" s="20"/>
      <c r="G19" s="20"/>
      <c r="H19" s="23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1"/>
      <c r="AA19" s="39"/>
    </row>
    <row r="20" spans="1:27" s="7" customFormat="1" ht="16.5" x14ac:dyDescent="0.3">
      <c r="A20" s="32"/>
      <c r="B20" s="22"/>
      <c r="C20" s="28"/>
      <c r="D20" s="20"/>
      <c r="E20" s="29"/>
      <c r="F20" s="54"/>
      <c r="G20" s="50"/>
      <c r="H20" s="23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1"/>
      <c r="AA20" s="39"/>
    </row>
    <row r="21" spans="1:27" s="7" customFormat="1" ht="16.5" x14ac:dyDescent="0.3">
      <c r="A21" s="32"/>
      <c r="B21" s="22"/>
      <c r="C21" s="20"/>
      <c r="D21" s="20"/>
      <c r="E21" s="20"/>
      <c r="F21" s="20"/>
      <c r="G21" s="20"/>
      <c r="H21" s="23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1"/>
    </row>
    <row r="22" spans="1:27" s="7" customFormat="1" ht="16.5" x14ac:dyDescent="0.3">
      <c r="A22" s="27"/>
      <c r="B22" s="22"/>
      <c r="C22" s="28"/>
      <c r="D22" s="28"/>
      <c r="E22" s="29"/>
      <c r="F22" s="20"/>
      <c r="G22" s="20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31"/>
    </row>
    <row r="23" spans="1:27" s="6" customFormat="1" ht="16.5" hidden="1" x14ac:dyDescent="0.3">
      <c r="A23" s="14" t="s">
        <v>8</v>
      </c>
      <c r="B23" s="16"/>
      <c r="C23" s="17"/>
      <c r="D23" s="17"/>
      <c r="E23" s="18"/>
      <c r="F23" s="19"/>
      <c r="G23" s="19"/>
      <c r="H23" s="23"/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52"/>
      <c r="U23" s="52"/>
      <c r="V23" s="52"/>
      <c r="W23" s="52"/>
      <c r="X23" s="52"/>
      <c r="Y23" s="52"/>
      <c r="Z23" s="31"/>
    </row>
    <row r="24" spans="1:27" s="6" customFormat="1" ht="16.5" hidden="1" x14ac:dyDescent="0.3">
      <c r="A24" s="20" t="s">
        <v>54</v>
      </c>
      <c r="B24" s="16"/>
      <c r="C24" s="17"/>
      <c r="D24" s="17"/>
      <c r="E24" s="18"/>
      <c r="F24" s="19"/>
      <c r="G24" s="19"/>
      <c r="H24" s="23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31"/>
    </row>
    <row r="25" spans="1:27" s="7" customFormat="1" ht="16.5" hidden="1" x14ac:dyDescent="0.3">
      <c r="A25" s="47" t="s">
        <v>55</v>
      </c>
      <c r="B25" s="22" t="s">
        <v>56</v>
      </c>
      <c r="C25" s="36" t="s">
        <v>57</v>
      </c>
      <c r="D25" s="20" t="s">
        <v>19</v>
      </c>
      <c r="E25" s="20">
        <v>6501</v>
      </c>
      <c r="F25" s="22">
        <v>17.259</v>
      </c>
      <c r="G25" s="51" t="s">
        <v>30</v>
      </c>
      <c r="H25" s="52"/>
      <c r="I25" s="10"/>
      <c r="J25" s="93">
        <f>1092337-1</f>
        <v>1092336</v>
      </c>
      <c r="K25" s="93"/>
      <c r="L25" s="93"/>
      <c r="M25" s="93"/>
      <c r="N25" s="93"/>
      <c r="O25" s="93"/>
      <c r="P25" s="93"/>
      <c r="Q25" s="93"/>
      <c r="R25" s="93"/>
      <c r="S25" s="93"/>
      <c r="T25" s="93"/>
      <c r="U25" s="93"/>
      <c r="V25" s="93"/>
      <c r="W25" s="93"/>
      <c r="X25" s="93"/>
      <c r="Y25" s="93"/>
      <c r="Z25" s="92">
        <f>SUM(J25)</f>
        <v>1092336</v>
      </c>
    </row>
    <row r="26" spans="1:27" s="9" customFormat="1" ht="16.5" hidden="1" x14ac:dyDescent="0.3">
      <c r="A26" s="47" t="s">
        <v>55</v>
      </c>
      <c r="B26" s="22" t="s">
        <v>58</v>
      </c>
      <c r="C26" s="36" t="s">
        <v>57</v>
      </c>
      <c r="D26" s="20" t="s">
        <v>19</v>
      </c>
      <c r="E26" s="20">
        <v>6501</v>
      </c>
      <c r="F26" s="22">
        <v>17.259</v>
      </c>
      <c r="G26" s="51" t="s">
        <v>30</v>
      </c>
      <c r="H26" s="52"/>
      <c r="I26" s="58"/>
      <c r="J26" s="93">
        <v>1</v>
      </c>
      <c r="K26" s="93"/>
      <c r="L26" s="93"/>
      <c r="M26" s="93"/>
      <c r="N26" s="93"/>
      <c r="O26" s="93"/>
      <c r="P26" s="93"/>
      <c r="Q26" s="93"/>
      <c r="R26" s="93"/>
      <c r="S26" s="93"/>
      <c r="T26" s="93"/>
      <c r="U26" s="93"/>
      <c r="V26" s="93"/>
      <c r="W26" s="93"/>
      <c r="X26" s="93"/>
      <c r="Y26" s="93"/>
      <c r="Z26" s="92">
        <f>SUM(J26)</f>
        <v>1</v>
      </c>
    </row>
    <row r="27" spans="1:27" s="9" customFormat="1" ht="16.5" hidden="1" x14ac:dyDescent="0.3">
      <c r="A27" s="32" t="s">
        <v>22</v>
      </c>
      <c r="B27" s="22" t="s">
        <v>56</v>
      </c>
      <c r="C27" s="36" t="s">
        <v>59</v>
      </c>
      <c r="D27" s="20" t="s">
        <v>23</v>
      </c>
      <c r="E27" s="20">
        <v>6502</v>
      </c>
      <c r="F27" s="20">
        <v>17.257999999999999</v>
      </c>
      <c r="G27" s="51" t="s">
        <v>30</v>
      </c>
      <c r="H27" s="23"/>
      <c r="I27" s="52"/>
      <c r="J27" s="52">
        <f>168286-1</f>
        <v>168285</v>
      </c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52"/>
      <c r="W27" s="52"/>
      <c r="X27" s="52"/>
      <c r="Y27" s="52"/>
      <c r="Z27" s="92">
        <f>SUM(J27)</f>
        <v>168285</v>
      </c>
    </row>
    <row r="28" spans="1:27" s="9" customFormat="1" ht="16.5" hidden="1" x14ac:dyDescent="0.3">
      <c r="A28" s="32" t="s">
        <v>22</v>
      </c>
      <c r="B28" s="22" t="s">
        <v>58</v>
      </c>
      <c r="C28" s="36" t="s">
        <v>59</v>
      </c>
      <c r="D28" s="20" t="s">
        <v>23</v>
      </c>
      <c r="E28" s="20">
        <v>6502</v>
      </c>
      <c r="F28" s="20">
        <v>17.257999999999999</v>
      </c>
      <c r="G28" s="51" t="s">
        <v>30</v>
      </c>
      <c r="H28" s="23"/>
      <c r="I28" s="52"/>
      <c r="J28" s="52">
        <v>1</v>
      </c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52"/>
      <c r="W28" s="52"/>
      <c r="X28" s="52"/>
      <c r="Y28" s="52"/>
      <c r="Z28" s="92">
        <f>SUM(J28)</f>
        <v>1</v>
      </c>
    </row>
    <row r="29" spans="1:27" s="7" customFormat="1" ht="16.5" hidden="1" x14ac:dyDescent="0.3">
      <c r="A29" s="10"/>
      <c r="B29" s="10"/>
      <c r="C29" s="10"/>
      <c r="D29" s="10"/>
      <c r="E29" s="10"/>
      <c r="F29" s="10"/>
      <c r="G29" s="10"/>
      <c r="H29" s="24"/>
      <c r="I29" s="57"/>
      <c r="J29" s="57"/>
      <c r="K29" s="57"/>
      <c r="L29" s="57"/>
      <c r="M29" s="57"/>
      <c r="N29" s="57"/>
      <c r="O29" s="57"/>
      <c r="P29" s="57"/>
      <c r="Q29" s="57"/>
      <c r="R29" s="57"/>
      <c r="S29" s="57"/>
      <c r="T29" s="57"/>
      <c r="U29" s="57"/>
      <c r="V29" s="57"/>
      <c r="W29" s="57"/>
      <c r="X29" s="57"/>
      <c r="Y29" s="57"/>
      <c r="Z29" s="92">
        <f>SUM(H29:I29)</f>
        <v>0</v>
      </c>
    </row>
    <row r="30" spans="1:27" s="7" customFormat="1" ht="16.5" hidden="1" x14ac:dyDescent="0.3">
      <c r="A30" s="32" t="s">
        <v>22</v>
      </c>
      <c r="B30" s="22" t="s">
        <v>56</v>
      </c>
      <c r="C30" s="36" t="s">
        <v>82</v>
      </c>
      <c r="D30" s="20" t="s">
        <v>23</v>
      </c>
      <c r="E30" s="20">
        <v>6502</v>
      </c>
      <c r="F30" s="20">
        <v>17.257999999999999</v>
      </c>
      <c r="G30" s="99" t="s">
        <v>30</v>
      </c>
      <c r="H30" s="24"/>
      <c r="I30" s="57"/>
      <c r="J30" s="57"/>
      <c r="K30" s="57"/>
      <c r="L30" s="57"/>
      <c r="M30" s="57"/>
      <c r="N30" s="57">
        <f>687731-1</f>
        <v>687730</v>
      </c>
      <c r="O30" s="57"/>
      <c r="P30" s="57"/>
      <c r="Q30" s="57"/>
      <c r="R30" s="57"/>
      <c r="S30" s="57"/>
      <c r="T30" s="57"/>
      <c r="U30" s="57"/>
      <c r="V30" s="57"/>
      <c r="W30" s="57"/>
      <c r="X30" s="57"/>
      <c r="Y30" s="57"/>
      <c r="Z30" s="92">
        <f>SUM(N30)</f>
        <v>687730</v>
      </c>
    </row>
    <row r="31" spans="1:27" s="7" customFormat="1" ht="16.5" hidden="1" x14ac:dyDescent="0.3">
      <c r="A31" s="32" t="s">
        <v>22</v>
      </c>
      <c r="B31" s="22" t="s">
        <v>58</v>
      </c>
      <c r="C31" s="36" t="s">
        <v>82</v>
      </c>
      <c r="D31" s="20" t="s">
        <v>23</v>
      </c>
      <c r="E31" s="20">
        <v>6502</v>
      </c>
      <c r="F31" s="20">
        <v>17.257999999999999</v>
      </c>
      <c r="G31" s="99" t="s">
        <v>30</v>
      </c>
      <c r="H31" s="24"/>
      <c r="I31" s="57"/>
      <c r="J31" s="57"/>
      <c r="K31" s="57"/>
      <c r="L31" s="57"/>
      <c r="M31" s="57"/>
      <c r="N31" s="57">
        <v>1</v>
      </c>
      <c r="O31" s="57"/>
      <c r="P31" s="57"/>
      <c r="Q31" s="57"/>
      <c r="R31" s="57"/>
      <c r="S31" s="57"/>
      <c r="T31" s="57"/>
      <c r="U31" s="57"/>
      <c r="V31" s="57"/>
      <c r="W31" s="57"/>
      <c r="X31" s="57"/>
      <c r="Y31" s="57"/>
      <c r="Z31" s="92">
        <f>SUM(N31)</f>
        <v>1</v>
      </c>
    </row>
    <row r="32" spans="1:27" s="7" customFormat="1" ht="16.5" hidden="1" x14ac:dyDescent="0.3">
      <c r="A32" s="27"/>
      <c r="B32" s="22"/>
      <c r="C32" s="20"/>
      <c r="D32" s="49"/>
      <c r="E32" s="48"/>
      <c r="F32" s="20"/>
      <c r="G32" s="51"/>
      <c r="H32" s="24"/>
      <c r="I32" s="57"/>
      <c r="J32" s="57"/>
      <c r="K32" s="57"/>
      <c r="L32" s="57"/>
      <c r="M32" s="57"/>
      <c r="N32" s="57"/>
      <c r="O32" s="57"/>
      <c r="P32" s="57"/>
      <c r="Q32" s="57"/>
      <c r="R32" s="57"/>
      <c r="S32" s="57"/>
      <c r="T32" s="57"/>
      <c r="U32" s="57"/>
      <c r="V32" s="57"/>
      <c r="W32" s="57"/>
      <c r="X32" s="57"/>
      <c r="Y32" s="57"/>
      <c r="Z32" s="92"/>
    </row>
    <row r="33" spans="1:26" s="6" customFormat="1" ht="15" hidden="1" x14ac:dyDescent="0.25">
      <c r="A33" s="27" t="s">
        <v>20</v>
      </c>
      <c r="B33" s="22" t="s">
        <v>56</v>
      </c>
      <c r="C33" s="20" t="s">
        <v>96</v>
      </c>
      <c r="D33" s="20" t="s">
        <v>21</v>
      </c>
      <c r="E33" s="20">
        <v>6503</v>
      </c>
      <c r="F33" s="20">
        <v>17.277999999999999</v>
      </c>
      <c r="G33" s="104" t="s">
        <v>30</v>
      </c>
      <c r="H33" s="23"/>
      <c r="I33" s="52"/>
      <c r="J33" s="52"/>
      <c r="K33" s="52"/>
      <c r="L33" s="52"/>
      <c r="M33" s="52"/>
      <c r="N33" s="52"/>
      <c r="O33" s="52"/>
      <c r="P33" s="52">
        <f>254563-1</f>
        <v>254562</v>
      </c>
      <c r="Q33" s="52"/>
      <c r="R33" s="52"/>
      <c r="S33" s="52"/>
      <c r="T33" s="52"/>
      <c r="U33" s="52"/>
      <c r="V33" s="52"/>
      <c r="W33" s="52"/>
      <c r="X33" s="52"/>
      <c r="Y33" s="52"/>
      <c r="Z33" s="92">
        <f>P33</f>
        <v>254562</v>
      </c>
    </row>
    <row r="34" spans="1:26" s="7" customFormat="1" ht="16.5" hidden="1" x14ac:dyDescent="0.3">
      <c r="A34" s="27" t="s">
        <v>20</v>
      </c>
      <c r="B34" s="22" t="s">
        <v>58</v>
      </c>
      <c r="C34" s="20" t="s">
        <v>96</v>
      </c>
      <c r="D34" s="20" t="s">
        <v>21</v>
      </c>
      <c r="E34" s="20">
        <v>6503</v>
      </c>
      <c r="F34" s="20">
        <v>17.277999999999999</v>
      </c>
      <c r="G34" s="104" t="s">
        <v>30</v>
      </c>
      <c r="H34" s="23"/>
      <c r="I34" s="52"/>
      <c r="J34" s="52"/>
      <c r="K34" s="52"/>
      <c r="L34" s="52"/>
      <c r="M34" s="52"/>
      <c r="N34" s="52"/>
      <c r="O34" s="52"/>
      <c r="P34" s="52">
        <v>1</v>
      </c>
      <c r="Q34" s="52"/>
      <c r="R34" s="52"/>
      <c r="S34" s="52"/>
      <c r="T34" s="52"/>
      <c r="U34" s="52"/>
      <c r="V34" s="52"/>
      <c r="W34" s="52"/>
      <c r="X34" s="52"/>
      <c r="Y34" s="52"/>
      <c r="Z34" s="92">
        <f t="shared" ref="Z34:Z37" si="1">P34</f>
        <v>1</v>
      </c>
    </row>
    <row r="35" spans="1:26" s="9" customFormat="1" ht="15" hidden="1" x14ac:dyDescent="0.25">
      <c r="A35" s="27" t="s">
        <v>20</v>
      </c>
      <c r="B35" s="22" t="s">
        <v>56</v>
      </c>
      <c r="C35" s="20" t="s">
        <v>97</v>
      </c>
      <c r="D35" s="20" t="s">
        <v>21</v>
      </c>
      <c r="E35" s="20">
        <v>6503</v>
      </c>
      <c r="F35" s="20">
        <v>17.277999999999999</v>
      </c>
      <c r="G35" s="104" t="s">
        <v>30</v>
      </c>
      <c r="H35" s="24"/>
      <c r="I35" s="57"/>
      <c r="J35" s="57"/>
      <c r="K35" s="57"/>
      <c r="L35" s="57"/>
      <c r="M35" s="57"/>
      <c r="N35" s="57"/>
      <c r="O35" s="57"/>
      <c r="P35" s="57">
        <f>926333-1</f>
        <v>926332</v>
      </c>
      <c r="Q35" s="57"/>
      <c r="R35" s="57"/>
      <c r="S35" s="57"/>
      <c r="T35" s="57"/>
      <c r="U35" s="57"/>
      <c r="V35" s="57"/>
      <c r="W35" s="57"/>
      <c r="X35" s="57"/>
      <c r="Y35" s="57"/>
      <c r="Z35" s="92">
        <f t="shared" si="1"/>
        <v>926332</v>
      </c>
    </row>
    <row r="36" spans="1:26" s="9" customFormat="1" ht="15" hidden="1" x14ac:dyDescent="0.25">
      <c r="A36" s="27" t="s">
        <v>20</v>
      </c>
      <c r="B36" s="22" t="s">
        <v>58</v>
      </c>
      <c r="C36" s="20" t="s">
        <v>97</v>
      </c>
      <c r="D36" s="20" t="s">
        <v>21</v>
      </c>
      <c r="E36" s="20">
        <v>6503</v>
      </c>
      <c r="F36" s="20">
        <v>17.277999999999999</v>
      </c>
      <c r="G36" s="104" t="s">
        <v>30</v>
      </c>
      <c r="H36" s="24"/>
      <c r="I36" s="57"/>
      <c r="J36" s="57"/>
      <c r="K36" s="57"/>
      <c r="L36" s="57"/>
      <c r="M36" s="57"/>
      <c r="N36" s="57"/>
      <c r="O36" s="57"/>
      <c r="P36" s="57">
        <v>1</v>
      </c>
      <c r="Q36" s="57"/>
      <c r="R36" s="57"/>
      <c r="S36" s="57"/>
      <c r="T36" s="57"/>
      <c r="U36" s="57"/>
      <c r="V36" s="57"/>
      <c r="W36" s="57"/>
      <c r="X36" s="57"/>
      <c r="Y36" s="57"/>
      <c r="Z36" s="92">
        <f t="shared" si="1"/>
        <v>1</v>
      </c>
    </row>
    <row r="37" spans="1:26" s="9" customFormat="1" ht="15" hidden="1" x14ac:dyDescent="0.25">
      <c r="A37" s="27"/>
      <c r="B37" s="22"/>
      <c r="C37" s="26"/>
      <c r="D37" s="20"/>
      <c r="E37" s="22"/>
      <c r="F37" s="20"/>
      <c r="G37" s="20"/>
      <c r="H37" s="24"/>
      <c r="I37" s="57"/>
      <c r="J37" s="57"/>
      <c r="K37" s="57"/>
      <c r="L37" s="57"/>
      <c r="M37" s="57"/>
      <c r="N37" s="57"/>
      <c r="O37" s="57"/>
      <c r="P37" s="57"/>
      <c r="Q37" s="57"/>
      <c r="R37" s="57"/>
      <c r="S37" s="57"/>
      <c r="T37" s="57"/>
      <c r="U37" s="57"/>
      <c r="V37" s="57"/>
      <c r="W37" s="57"/>
      <c r="X37" s="57"/>
      <c r="Y37" s="57"/>
      <c r="Z37" s="92">
        <f t="shared" si="1"/>
        <v>0</v>
      </c>
    </row>
    <row r="38" spans="1:26" s="9" customFormat="1" ht="15" hidden="1" x14ac:dyDescent="0.25">
      <c r="A38" s="27" t="s">
        <v>142</v>
      </c>
      <c r="B38" s="22" t="s">
        <v>56</v>
      </c>
      <c r="C38" s="20" t="s">
        <v>97</v>
      </c>
      <c r="D38" s="20" t="s">
        <v>21</v>
      </c>
      <c r="E38" s="20">
        <v>6523</v>
      </c>
      <c r="F38" s="20">
        <v>17.277999999999999</v>
      </c>
      <c r="G38" s="104" t="s">
        <v>30</v>
      </c>
      <c r="H38" s="24"/>
      <c r="I38" s="57"/>
      <c r="J38" s="57"/>
      <c r="K38" s="57"/>
      <c r="L38" s="57"/>
      <c r="M38" s="57"/>
      <c r="N38" s="57"/>
      <c r="O38" s="57"/>
      <c r="P38" s="57"/>
      <c r="Q38" s="57"/>
      <c r="R38" s="57"/>
      <c r="S38" s="57"/>
      <c r="T38" s="57"/>
      <c r="U38" s="57"/>
      <c r="V38" s="57">
        <v>16000</v>
      </c>
      <c r="W38" s="57"/>
      <c r="X38" s="57"/>
      <c r="Y38" s="57"/>
      <c r="Z38" s="92">
        <f>V38</f>
        <v>16000</v>
      </c>
    </row>
    <row r="39" spans="1:26" s="9" customFormat="1" ht="18.75" hidden="1" x14ac:dyDescent="0.25">
      <c r="A39" s="37"/>
      <c r="B39" s="22"/>
      <c r="C39" s="36"/>
      <c r="D39" s="36"/>
      <c r="E39" s="36"/>
      <c r="F39" s="20"/>
      <c r="G39" s="20"/>
      <c r="H39" s="24"/>
      <c r="I39" s="57"/>
      <c r="J39" s="57"/>
      <c r="K39" s="57"/>
      <c r="L39" s="57"/>
      <c r="M39" s="57"/>
      <c r="N39" s="57"/>
      <c r="O39" s="57"/>
      <c r="P39" s="57"/>
      <c r="Q39" s="57"/>
      <c r="R39" s="57"/>
      <c r="S39" s="57"/>
      <c r="T39" s="57"/>
      <c r="U39" s="57"/>
      <c r="V39" s="57"/>
      <c r="W39" s="57"/>
      <c r="X39" s="57"/>
      <c r="Y39" s="57"/>
      <c r="Z39" s="92">
        <f>SUM(H39:I39)</f>
        <v>0</v>
      </c>
    </row>
    <row r="40" spans="1:26" s="9" customFormat="1" ht="15" hidden="1" x14ac:dyDescent="0.25">
      <c r="A40" s="27"/>
      <c r="B40" s="22"/>
      <c r="C40" s="20"/>
      <c r="D40" s="20"/>
      <c r="E40" s="22"/>
      <c r="F40" s="20"/>
      <c r="G40" s="20"/>
      <c r="H40" s="24"/>
      <c r="I40" s="57"/>
      <c r="J40" s="57"/>
      <c r="K40" s="57"/>
      <c r="L40" s="57"/>
      <c r="M40" s="57"/>
      <c r="N40" s="57"/>
      <c r="O40" s="57"/>
      <c r="P40" s="57"/>
      <c r="Q40" s="57"/>
      <c r="R40" s="57"/>
      <c r="S40" s="57"/>
      <c r="T40" s="57"/>
      <c r="U40" s="57"/>
      <c r="V40" s="57"/>
      <c r="W40" s="57"/>
      <c r="X40" s="57"/>
      <c r="Y40" s="57"/>
      <c r="Z40" s="92">
        <f>SUM(H40:I40)</f>
        <v>0</v>
      </c>
    </row>
    <row r="41" spans="1:26" s="65" customFormat="1" ht="16.5" hidden="1" x14ac:dyDescent="0.3">
      <c r="A41" s="62" t="s">
        <v>8</v>
      </c>
      <c r="B41" s="60"/>
      <c r="C41" s="49"/>
      <c r="D41" s="49"/>
      <c r="E41" s="60"/>
      <c r="F41" s="49"/>
      <c r="G41" s="49"/>
      <c r="H41" s="63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94">
        <f>SUM(H41:I41)</f>
        <v>0</v>
      </c>
    </row>
    <row r="42" spans="1:26" s="65" customFormat="1" ht="16.5" hidden="1" x14ac:dyDescent="0.3">
      <c r="A42" s="49" t="s">
        <v>38</v>
      </c>
      <c r="B42" s="60"/>
      <c r="C42" s="49"/>
      <c r="D42" s="49"/>
      <c r="E42" s="60"/>
      <c r="F42" s="66"/>
      <c r="G42" s="49"/>
      <c r="H42" s="63"/>
      <c r="I42" s="64"/>
      <c r="J42" s="64"/>
      <c r="K42" s="64"/>
      <c r="L42" s="64"/>
      <c r="M42" s="64"/>
      <c r="N42" s="64"/>
      <c r="O42" s="64"/>
      <c r="P42" s="64"/>
      <c r="Q42" s="64"/>
      <c r="R42" s="64"/>
      <c r="S42" s="64"/>
      <c r="T42" s="64"/>
      <c r="U42" s="64"/>
      <c r="V42" s="64"/>
      <c r="W42" s="64"/>
      <c r="X42" s="64"/>
      <c r="Y42" s="64"/>
      <c r="Z42" s="94">
        <f t="shared" ref="Z42" si="2">SUM(H42:I42)</f>
        <v>0</v>
      </c>
    </row>
    <row r="43" spans="1:26" s="65" customFormat="1" ht="16.5" hidden="1" x14ac:dyDescent="0.3">
      <c r="A43" s="67" t="s">
        <v>13</v>
      </c>
      <c r="B43" s="60"/>
      <c r="C43" s="49" t="s">
        <v>24</v>
      </c>
      <c r="D43" s="49" t="s">
        <v>25</v>
      </c>
      <c r="E43" s="49" t="s">
        <v>26</v>
      </c>
      <c r="F43" s="60">
        <v>17.207000000000001</v>
      </c>
      <c r="G43" s="56" t="s">
        <v>31</v>
      </c>
      <c r="H43" s="63"/>
      <c r="I43" s="64"/>
      <c r="J43" s="64"/>
      <c r="K43" s="64"/>
      <c r="L43" s="64"/>
      <c r="M43" s="64"/>
      <c r="N43" s="64"/>
      <c r="O43" s="64"/>
      <c r="P43" s="64"/>
      <c r="Q43" s="64"/>
      <c r="R43" s="64"/>
      <c r="S43" s="64"/>
      <c r="T43" s="64">
        <f>460404.253553603-1</f>
        <v>460403.25355360302</v>
      </c>
      <c r="U43" s="64"/>
      <c r="V43" s="64"/>
      <c r="W43" s="64"/>
      <c r="X43" s="64"/>
      <c r="Y43" s="64"/>
      <c r="Z43" s="94">
        <f>T43</f>
        <v>460403.25355360302</v>
      </c>
    </row>
    <row r="44" spans="1:26" s="65" customFormat="1" ht="16.5" hidden="1" x14ac:dyDescent="0.3">
      <c r="A44" s="67" t="s">
        <v>13</v>
      </c>
      <c r="B44" s="60"/>
      <c r="C44" s="49" t="s">
        <v>24</v>
      </c>
      <c r="D44" s="49" t="s">
        <v>25</v>
      </c>
      <c r="E44" s="49" t="s">
        <v>26</v>
      </c>
      <c r="F44" s="60">
        <v>17.207000000000001</v>
      </c>
      <c r="G44" s="56" t="s">
        <v>31</v>
      </c>
      <c r="H44" s="63"/>
      <c r="I44" s="64"/>
      <c r="J44" s="64"/>
      <c r="K44" s="64"/>
      <c r="L44" s="64"/>
      <c r="M44" s="64"/>
      <c r="N44" s="64"/>
      <c r="O44" s="64"/>
      <c r="P44" s="64"/>
      <c r="Q44" s="64"/>
      <c r="R44" s="64"/>
      <c r="S44" s="64"/>
      <c r="T44" s="64">
        <v>1</v>
      </c>
      <c r="U44" s="64"/>
      <c r="V44" s="64"/>
      <c r="W44" s="64"/>
      <c r="X44" s="64"/>
      <c r="Y44" s="64"/>
      <c r="Z44" s="94">
        <f t="shared" ref="Z44:Z62" si="3">T44</f>
        <v>1</v>
      </c>
    </row>
    <row r="45" spans="1:26" s="65" customFormat="1" ht="16.5" hidden="1" x14ac:dyDescent="0.3">
      <c r="A45" s="67" t="s">
        <v>14</v>
      </c>
      <c r="B45" s="60"/>
      <c r="C45" s="49" t="s">
        <v>24</v>
      </c>
      <c r="D45" s="49" t="s">
        <v>25</v>
      </c>
      <c r="E45" s="49" t="s">
        <v>27</v>
      </c>
      <c r="F45" s="60" t="s">
        <v>28</v>
      </c>
      <c r="G45" s="56" t="s">
        <v>31</v>
      </c>
      <c r="H45" s="63"/>
      <c r="I45" s="64"/>
      <c r="J45" s="64"/>
      <c r="K45" s="64"/>
      <c r="L45" s="64"/>
      <c r="M45" s="64"/>
      <c r="N45" s="64"/>
      <c r="O45" s="64"/>
      <c r="P45" s="64"/>
      <c r="Q45" s="64"/>
      <c r="R45" s="64"/>
      <c r="S45" s="64"/>
      <c r="T45" s="64">
        <f>115096-1</f>
        <v>115095</v>
      </c>
      <c r="U45" s="64"/>
      <c r="V45" s="64"/>
      <c r="W45" s="64"/>
      <c r="X45" s="64"/>
      <c r="Y45" s="64"/>
      <c r="Z45" s="94">
        <f t="shared" si="3"/>
        <v>115095</v>
      </c>
    </row>
    <row r="46" spans="1:26" s="65" customFormat="1" ht="16.5" hidden="1" x14ac:dyDescent="0.3">
      <c r="A46" s="67" t="s">
        <v>14</v>
      </c>
      <c r="B46" s="60"/>
      <c r="C46" s="49" t="s">
        <v>24</v>
      </c>
      <c r="D46" s="49" t="s">
        <v>25</v>
      </c>
      <c r="E46" s="49" t="s">
        <v>27</v>
      </c>
      <c r="F46" s="60" t="s">
        <v>28</v>
      </c>
      <c r="G46" s="56" t="s">
        <v>31</v>
      </c>
      <c r="H46" s="63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>
        <v>1</v>
      </c>
      <c r="U46" s="64"/>
      <c r="V46" s="64"/>
      <c r="W46" s="64"/>
      <c r="X46" s="64"/>
      <c r="Y46" s="64"/>
      <c r="Z46" s="94">
        <f t="shared" si="3"/>
        <v>1</v>
      </c>
    </row>
    <row r="47" spans="1:26" s="65" customFormat="1" ht="16.5" hidden="1" x14ac:dyDescent="0.3">
      <c r="A47" s="59" t="s">
        <v>42</v>
      </c>
      <c r="B47" s="60" t="s">
        <v>43</v>
      </c>
      <c r="C47" s="61" t="s">
        <v>44</v>
      </c>
      <c r="D47" s="49" t="s">
        <v>15</v>
      </c>
      <c r="E47" s="49" t="s">
        <v>16</v>
      </c>
      <c r="F47" s="49">
        <v>10.561</v>
      </c>
      <c r="G47" s="49" t="s">
        <v>45</v>
      </c>
      <c r="H47" s="64">
        <v>1953.12</v>
      </c>
      <c r="I47" s="64"/>
      <c r="J47" s="64"/>
      <c r="K47" s="64"/>
      <c r="L47" s="64"/>
      <c r="M47" s="64"/>
      <c r="N47" s="64"/>
      <c r="O47" s="64"/>
      <c r="P47" s="64"/>
      <c r="Q47" s="64"/>
      <c r="R47" s="64"/>
      <c r="S47" s="64"/>
      <c r="T47" s="64"/>
      <c r="U47" s="64"/>
      <c r="V47" s="64"/>
      <c r="W47" s="64"/>
      <c r="X47" s="64"/>
      <c r="Y47" s="64"/>
      <c r="Z47" s="94">
        <f t="shared" si="3"/>
        <v>0</v>
      </c>
    </row>
    <row r="48" spans="1:26" s="65" customFormat="1" ht="16.5" hidden="1" x14ac:dyDescent="0.3">
      <c r="A48" s="59" t="s">
        <v>42</v>
      </c>
      <c r="B48" s="60" t="s">
        <v>43</v>
      </c>
      <c r="C48" s="61" t="s">
        <v>44</v>
      </c>
      <c r="D48" s="49" t="s">
        <v>15</v>
      </c>
      <c r="E48" s="49" t="s">
        <v>16</v>
      </c>
      <c r="F48" s="49">
        <v>10.561</v>
      </c>
      <c r="G48" s="49" t="s">
        <v>45</v>
      </c>
      <c r="H48" s="63"/>
      <c r="I48" s="64"/>
      <c r="J48" s="64"/>
      <c r="K48" s="64"/>
      <c r="L48" s="64"/>
      <c r="M48" s="64">
        <v>3604.1630624999998</v>
      </c>
      <c r="N48" s="64"/>
      <c r="O48" s="64"/>
      <c r="P48" s="64"/>
      <c r="Q48" s="64"/>
      <c r="R48" s="64"/>
      <c r="S48" s="64"/>
      <c r="T48" s="64"/>
      <c r="U48" s="64"/>
      <c r="V48" s="64"/>
      <c r="W48" s="64"/>
      <c r="X48" s="64"/>
      <c r="Y48" s="64"/>
      <c r="Z48" s="94">
        <f t="shared" si="3"/>
        <v>0</v>
      </c>
    </row>
    <row r="49" spans="1:26" s="65" customFormat="1" ht="16.5" hidden="1" x14ac:dyDescent="0.3">
      <c r="A49" s="59" t="s">
        <v>42</v>
      </c>
      <c r="B49" s="60" t="s">
        <v>43</v>
      </c>
      <c r="C49" s="61" t="s">
        <v>44</v>
      </c>
      <c r="D49" s="49" t="s">
        <v>15</v>
      </c>
      <c r="E49" s="49" t="s">
        <v>16</v>
      </c>
      <c r="F49" s="49">
        <v>10.561</v>
      </c>
      <c r="G49" s="49" t="s">
        <v>45</v>
      </c>
      <c r="H49" s="63"/>
      <c r="I49" s="64"/>
      <c r="J49" s="64"/>
      <c r="K49" s="64"/>
      <c r="L49" s="64"/>
      <c r="M49" s="64">
        <v>5255.2169375000003</v>
      </c>
      <c r="N49" s="64"/>
      <c r="O49" s="64"/>
      <c r="P49" s="64"/>
      <c r="Q49" s="64"/>
      <c r="R49" s="64"/>
      <c r="S49" s="64"/>
      <c r="T49" s="64"/>
      <c r="U49" s="64"/>
      <c r="V49" s="64"/>
      <c r="W49" s="64"/>
      <c r="X49" s="64"/>
      <c r="Y49" s="64"/>
      <c r="Z49" s="94">
        <f t="shared" si="3"/>
        <v>0</v>
      </c>
    </row>
    <row r="50" spans="1:26" s="65" customFormat="1" ht="16.5" hidden="1" x14ac:dyDescent="0.3">
      <c r="A50" s="103" t="s">
        <v>87</v>
      </c>
      <c r="B50" s="22" t="s">
        <v>88</v>
      </c>
      <c r="C50" s="20" t="s">
        <v>89</v>
      </c>
      <c r="D50" s="20" t="s">
        <v>90</v>
      </c>
      <c r="E50" s="20" t="s">
        <v>91</v>
      </c>
      <c r="F50" s="60"/>
      <c r="G50" s="60"/>
      <c r="H50" s="63"/>
      <c r="I50" s="64"/>
      <c r="J50" s="64"/>
      <c r="K50" s="64"/>
      <c r="L50" s="64"/>
      <c r="M50" s="64"/>
      <c r="N50" s="64"/>
      <c r="O50" s="64">
        <f>159292.14790342-1</f>
        <v>159291.14790342</v>
      </c>
      <c r="P50" s="64"/>
      <c r="Q50" s="64"/>
      <c r="R50" s="64"/>
      <c r="S50" s="64"/>
      <c r="T50" s="64"/>
      <c r="U50" s="64"/>
      <c r="V50" s="64"/>
      <c r="W50" s="64"/>
      <c r="X50" s="64"/>
      <c r="Y50" s="64"/>
      <c r="Z50" s="94">
        <f t="shared" si="3"/>
        <v>0</v>
      </c>
    </row>
    <row r="51" spans="1:26" s="65" customFormat="1" ht="16.5" hidden="1" x14ac:dyDescent="0.3">
      <c r="A51" s="103" t="s">
        <v>87</v>
      </c>
      <c r="B51" s="22" t="s">
        <v>92</v>
      </c>
      <c r="C51" s="20" t="s">
        <v>89</v>
      </c>
      <c r="D51" s="20" t="s">
        <v>90</v>
      </c>
      <c r="E51" s="20" t="s">
        <v>91</v>
      </c>
      <c r="F51" s="60"/>
      <c r="G51" s="60"/>
      <c r="H51" s="63"/>
      <c r="I51" s="64"/>
      <c r="J51" s="64"/>
      <c r="K51" s="64"/>
      <c r="L51" s="64"/>
      <c r="M51" s="64"/>
      <c r="N51" s="64"/>
      <c r="O51" s="64">
        <v>1</v>
      </c>
      <c r="P51" s="64"/>
      <c r="Q51" s="64"/>
      <c r="R51" s="64"/>
      <c r="S51" s="64"/>
      <c r="T51" s="64"/>
      <c r="U51" s="64"/>
      <c r="V51" s="64"/>
      <c r="W51" s="64"/>
      <c r="X51" s="64"/>
      <c r="Y51" s="64"/>
      <c r="Z51" s="94">
        <f t="shared" si="3"/>
        <v>0</v>
      </c>
    </row>
    <row r="52" spans="1:26" s="65" customFormat="1" ht="16.5" hidden="1" x14ac:dyDescent="0.3">
      <c r="A52" s="103" t="s">
        <v>128</v>
      </c>
      <c r="B52" s="22" t="s">
        <v>88</v>
      </c>
      <c r="C52" s="20" t="s">
        <v>89</v>
      </c>
      <c r="D52" s="20" t="s">
        <v>90</v>
      </c>
      <c r="E52" s="20" t="s">
        <v>91</v>
      </c>
      <c r="F52" s="60"/>
      <c r="G52" s="69"/>
      <c r="H52" s="63"/>
      <c r="I52" s="64"/>
      <c r="J52" s="64"/>
      <c r="K52" s="64"/>
      <c r="L52" s="64"/>
      <c r="M52" s="64"/>
      <c r="N52" s="64"/>
      <c r="O52" s="64"/>
      <c r="P52" s="64"/>
      <c r="Q52" s="64"/>
      <c r="R52" s="64"/>
      <c r="S52" s="64">
        <f>210281-1</f>
        <v>210280</v>
      </c>
      <c r="T52" s="64"/>
      <c r="U52" s="64"/>
      <c r="V52" s="64"/>
      <c r="W52" s="64"/>
      <c r="X52" s="64"/>
      <c r="Y52" s="64"/>
      <c r="Z52" s="94">
        <f t="shared" si="3"/>
        <v>0</v>
      </c>
    </row>
    <row r="53" spans="1:26" s="65" customFormat="1" ht="16.5" hidden="1" x14ac:dyDescent="0.3">
      <c r="A53" s="103" t="s">
        <v>128</v>
      </c>
      <c r="B53" s="22" t="s">
        <v>92</v>
      </c>
      <c r="C53" s="20" t="s">
        <v>89</v>
      </c>
      <c r="D53" s="20" t="s">
        <v>90</v>
      </c>
      <c r="E53" s="20" t="s">
        <v>91</v>
      </c>
      <c r="F53" s="60"/>
      <c r="G53" s="69"/>
      <c r="H53" s="63"/>
      <c r="I53" s="64"/>
      <c r="J53" s="64"/>
      <c r="K53" s="64"/>
      <c r="L53" s="64"/>
      <c r="M53" s="64"/>
      <c r="N53" s="64"/>
      <c r="O53" s="64"/>
      <c r="P53" s="64"/>
      <c r="Q53" s="64"/>
      <c r="R53" s="64"/>
      <c r="S53" s="64">
        <v>1</v>
      </c>
      <c r="T53" s="64"/>
      <c r="U53" s="64"/>
      <c r="V53" s="64"/>
      <c r="W53" s="64"/>
      <c r="X53" s="64"/>
      <c r="Y53" s="64"/>
      <c r="Z53" s="94">
        <f t="shared" si="3"/>
        <v>0</v>
      </c>
    </row>
    <row r="54" spans="1:26" s="65" customFormat="1" ht="16.5" hidden="1" x14ac:dyDescent="0.3">
      <c r="A54" s="103" t="s">
        <v>102</v>
      </c>
      <c r="B54" s="22" t="s">
        <v>56</v>
      </c>
      <c r="C54" s="105" t="s">
        <v>103</v>
      </c>
      <c r="D54" s="106" t="s">
        <v>104</v>
      </c>
      <c r="E54" s="20" t="s">
        <v>105</v>
      </c>
      <c r="F54" s="60"/>
      <c r="G54" s="69"/>
      <c r="H54" s="63"/>
      <c r="I54" s="64"/>
      <c r="J54" s="64"/>
      <c r="K54" s="64"/>
      <c r="L54" s="64"/>
      <c r="M54" s="64"/>
      <c r="N54" s="64"/>
      <c r="O54" s="64"/>
      <c r="P54" s="64"/>
      <c r="Q54" s="64">
        <v>5805</v>
      </c>
      <c r="R54" s="64"/>
      <c r="S54" s="64"/>
      <c r="T54" s="64"/>
      <c r="U54" s="64"/>
      <c r="V54" s="64"/>
      <c r="W54" s="64"/>
      <c r="X54" s="64"/>
      <c r="Y54" s="64"/>
      <c r="Z54" s="94">
        <f t="shared" si="3"/>
        <v>0</v>
      </c>
    </row>
    <row r="55" spans="1:26" s="65" customFormat="1" ht="16.5" hidden="1" x14ac:dyDescent="0.3">
      <c r="A55" s="103" t="s">
        <v>106</v>
      </c>
      <c r="B55" s="22" t="s">
        <v>56</v>
      </c>
      <c r="C55" s="107" t="s">
        <v>107</v>
      </c>
      <c r="D55" s="107" t="s">
        <v>108</v>
      </c>
      <c r="E55" s="20" t="s">
        <v>109</v>
      </c>
      <c r="F55" s="69"/>
      <c r="G55" s="69"/>
      <c r="H55" s="63"/>
      <c r="I55" s="64"/>
      <c r="J55" s="64"/>
      <c r="K55" s="64"/>
      <c r="L55" s="64"/>
      <c r="M55" s="64"/>
      <c r="N55" s="64"/>
      <c r="O55" s="64"/>
      <c r="P55" s="64"/>
      <c r="Q55" s="64">
        <v>11392.33</v>
      </c>
      <c r="R55" s="64"/>
      <c r="S55" s="64"/>
      <c r="T55" s="64"/>
      <c r="U55" s="64"/>
      <c r="V55" s="64"/>
      <c r="W55" s="64"/>
      <c r="X55" s="64"/>
      <c r="Y55" s="64"/>
      <c r="Z55" s="94">
        <f t="shared" si="3"/>
        <v>0</v>
      </c>
    </row>
    <row r="56" spans="1:26" s="65" customFormat="1" ht="16.5" hidden="1" x14ac:dyDescent="0.3">
      <c r="A56" s="103" t="s">
        <v>110</v>
      </c>
      <c r="B56" s="22" t="s">
        <v>56</v>
      </c>
      <c r="C56" s="108" t="s">
        <v>111</v>
      </c>
      <c r="D56" s="108" t="s">
        <v>112</v>
      </c>
      <c r="E56" s="20" t="s">
        <v>113</v>
      </c>
      <c r="F56" s="72"/>
      <c r="G56" s="69"/>
      <c r="H56" s="63"/>
      <c r="I56" s="64"/>
      <c r="J56" s="64"/>
      <c r="K56" s="64"/>
      <c r="L56" s="64"/>
      <c r="M56" s="64"/>
      <c r="N56" s="64"/>
      <c r="O56" s="64"/>
      <c r="P56" s="64"/>
      <c r="Q56" s="64">
        <v>15189.78</v>
      </c>
      <c r="R56" s="64"/>
      <c r="S56" s="64"/>
      <c r="T56" s="64"/>
      <c r="U56" s="64"/>
      <c r="V56" s="64"/>
      <c r="W56" s="64"/>
      <c r="X56" s="64"/>
      <c r="Y56" s="64"/>
      <c r="Z56" s="94">
        <f t="shared" si="3"/>
        <v>0</v>
      </c>
    </row>
    <row r="57" spans="1:26" s="65" customFormat="1" ht="16.5" hidden="1" x14ac:dyDescent="0.3">
      <c r="A57" s="103" t="s">
        <v>114</v>
      </c>
      <c r="B57" s="22" t="s">
        <v>56</v>
      </c>
      <c r="C57" s="109" t="s">
        <v>115</v>
      </c>
      <c r="D57" s="109" t="s">
        <v>116</v>
      </c>
      <c r="E57" s="20" t="s">
        <v>117</v>
      </c>
      <c r="F57" s="68"/>
      <c r="G57" s="68"/>
      <c r="H57" s="63"/>
      <c r="I57" s="64"/>
      <c r="J57" s="64"/>
      <c r="K57" s="64"/>
      <c r="L57" s="64"/>
      <c r="M57" s="64"/>
      <c r="N57" s="64"/>
      <c r="O57" s="64"/>
      <c r="P57" s="64"/>
      <c r="Q57" s="64">
        <v>11586.25</v>
      </c>
      <c r="R57" s="64"/>
      <c r="S57" s="64"/>
      <c r="T57" s="64"/>
      <c r="U57" s="64"/>
      <c r="V57" s="64"/>
      <c r="W57" s="64"/>
      <c r="X57" s="64"/>
      <c r="Y57" s="64"/>
      <c r="Z57" s="94">
        <f t="shared" si="3"/>
        <v>0</v>
      </c>
    </row>
    <row r="58" spans="1:26" s="65" customFormat="1" ht="16.5" hidden="1" x14ac:dyDescent="0.3">
      <c r="A58" s="103" t="s">
        <v>134</v>
      </c>
      <c r="B58" s="22" t="s">
        <v>56</v>
      </c>
      <c r="C58" s="20" t="s">
        <v>135</v>
      </c>
      <c r="D58" s="20" t="s">
        <v>136</v>
      </c>
      <c r="E58" s="20" t="s">
        <v>137</v>
      </c>
      <c r="F58" s="60"/>
      <c r="G58" s="60"/>
      <c r="H58" s="75"/>
      <c r="I58" s="75"/>
      <c r="J58" s="75"/>
      <c r="K58" s="75"/>
      <c r="L58" s="75"/>
      <c r="M58" s="75"/>
      <c r="N58" s="75"/>
      <c r="O58" s="75"/>
      <c r="P58" s="75"/>
      <c r="Q58" s="75"/>
      <c r="R58" s="75"/>
      <c r="S58" s="75"/>
      <c r="T58" s="75"/>
      <c r="U58" s="75">
        <v>11156</v>
      </c>
      <c r="V58" s="75"/>
      <c r="W58" s="75"/>
      <c r="X58" s="75"/>
      <c r="Y58" s="75"/>
      <c r="Z58" s="94">
        <f>U58</f>
        <v>11156</v>
      </c>
    </row>
    <row r="59" spans="1:26" s="65" customFormat="1" ht="16.5" hidden="1" x14ac:dyDescent="0.3">
      <c r="A59" s="103" t="s">
        <v>145</v>
      </c>
      <c r="B59" s="22" t="s">
        <v>56</v>
      </c>
      <c r="C59" s="108" t="s">
        <v>146</v>
      </c>
      <c r="D59" s="50" t="s">
        <v>147</v>
      </c>
      <c r="E59" s="20" t="s">
        <v>148</v>
      </c>
      <c r="F59" s="60"/>
      <c r="G59" s="60"/>
      <c r="H59" s="75"/>
      <c r="I59" s="75"/>
      <c r="J59" s="75"/>
      <c r="K59" s="75"/>
      <c r="L59" s="75"/>
      <c r="M59" s="75"/>
      <c r="N59" s="75"/>
      <c r="O59" s="75"/>
      <c r="P59" s="75"/>
      <c r="Q59" s="75"/>
      <c r="R59" s="75"/>
      <c r="S59" s="75"/>
      <c r="T59" s="75"/>
      <c r="U59" s="75"/>
      <c r="V59" s="75"/>
      <c r="W59" s="75">
        <v>3074.94</v>
      </c>
      <c r="X59" s="75"/>
      <c r="Y59" s="75"/>
      <c r="Z59" s="94">
        <f>W59</f>
        <v>3074.94</v>
      </c>
    </row>
    <row r="60" spans="1:26" s="65" customFormat="1" ht="16.5" hidden="1" x14ac:dyDescent="0.3">
      <c r="A60" s="113" t="s">
        <v>151</v>
      </c>
      <c r="B60" s="22" t="s">
        <v>56</v>
      </c>
      <c r="C60" s="115" t="s">
        <v>155</v>
      </c>
      <c r="D60" s="114" t="s">
        <v>152</v>
      </c>
      <c r="E60" s="20" t="s">
        <v>153</v>
      </c>
      <c r="F60" s="69"/>
      <c r="G60" s="69"/>
      <c r="H60" s="75"/>
      <c r="I60" s="75"/>
      <c r="J60" s="75"/>
      <c r="K60" s="75"/>
      <c r="L60" s="75"/>
      <c r="M60" s="75"/>
      <c r="N60" s="75"/>
      <c r="O60" s="75"/>
      <c r="P60" s="75"/>
      <c r="Q60" s="75"/>
      <c r="R60" s="75"/>
      <c r="S60" s="75"/>
      <c r="T60" s="75"/>
      <c r="U60" s="75"/>
      <c r="V60" s="75"/>
      <c r="W60" s="75"/>
      <c r="X60" s="75">
        <v>1181.1600000000001</v>
      </c>
      <c r="Y60" s="75"/>
      <c r="Z60" s="94">
        <f>X60</f>
        <v>1181.1600000000001</v>
      </c>
    </row>
    <row r="61" spans="1:26" s="65" customFormat="1" ht="14.45" hidden="1" customHeight="1" x14ac:dyDescent="0.3">
      <c r="A61" s="73"/>
      <c r="B61" s="76"/>
      <c r="C61" s="77"/>
      <c r="D61" s="77"/>
      <c r="E61" s="78"/>
      <c r="F61" s="76"/>
      <c r="G61" s="76"/>
      <c r="H61" s="75"/>
      <c r="I61" s="75"/>
      <c r="J61" s="75"/>
      <c r="K61" s="75"/>
      <c r="L61" s="75"/>
      <c r="M61" s="75"/>
      <c r="N61" s="75"/>
      <c r="O61" s="75"/>
      <c r="P61" s="75"/>
      <c r="Q61" s="75"/>
      <c r="R61" s="75"/>
      <c r="S61" s="75"/>
      <c r="T61" s="75"/>
      <c r="U61" s="75"/>
      <c r="V61" s="75"/>
      <c r="W61" s="75"/>
      <c r="X61" s="75"/>
      <c r="Y61" s="75"/>
      <c r="Z61" s="94">
        <f t="shared" si="3"/>
        <v>0</v>
      </c>
    </row>
    <row r="62" spans="1:26" s="65" customFormat="1" ht="16.5" hidden="1" x14ac:dyDescent="0.3">
      <c r="A62" s="62"/>
      <c r="B62" s="76"/>
      <c r="C62" s="77"/>
      <c r="D62" s="77"/>
      <c r="E62" s="78"/>
      <c r="F62" s="76"/>
      <c r="G62" s="76"/>
      <c r="H62" s="75"/>
      <c r="I62" s="75"/>
      <c r="J62" s="75"/>
      <c r="K62" s="75"/>
      <c r="L62" s="75"/>
      <c r="M62" s="75"/>
      <c r="N62" s="75"/>
      <c r="O62" s="75"/>
      <c r="P62" s="75"/>
      <c r="Q62" s="75"/>
      <c r="R62" s="75"/>
      <c r="S62" s="75"/>
      <c r="T62" s="75"/>
      <c r="U62" s="75"/>
      <c r="V62" s="75"/>
      <c r="W62" s="75"/>
      <c r="X62" s="75"/>
      <c r="Y62" s="75"/>
      <c r="Z62" s="94">
        <f t="shared" si="3"/>
        <v>0</v>
      </c>
    </row>
    <row r="63" spans="1:26" s="65" customFormat="1" ht="16.5" hidden="1" x14ac:dyDescent="0.3">
      <c r="A63" s="49"/>
      <c r="B63" s="76"/>
      <c r="C63" s="77"/>
      <c r="D63" s="77"/>
      <c r="E63" s="78"/>
      <c r="F63" s="76"/>
      <c r="G63" s="76"/>
      <c r="H63" s="75"/>
      <c r="I63" s="75"/>
      <c r="J63" s="75"/>
      <c r="K63" s="75"/>
      <c r="L63" s="75"/>
      <c r="M63" s="75"/>
      <c r="N63" s="75"/>
      <c r="O63" s="75"/>
      <c r="P63" s="75"/>
      <c r="Q63" s="75"/>
      <c r="R63" s="75"/>
      <c r="S63" s="75"/>
      <c r="T63" s="75"/>
      <c r="U63" s="75"/>
      <c r="V63" s="75"/>
      <c r="W63" s="75"/>
      <c r="X63" s="75"/>
      <c r="Y63" s="75"/>
      <c r="Z63" s="94"/>
    </row>
    <row r="64" spans="1:26" s="65" customFormat="1" ht="16.5" x14ac:dyDescent="0.3">
      <c r="A64" s="79"/>
      <c r="B64" s="60"/>
      <c r="C64" s="80"/>
      <c r="D64" s="80"/>
      <c r="E64" s="71"/>
      <c r="F64" s="74"/>
      <c r="G64" s="56"/>
      <c r="H64" s="75"/>
      <c r="I64" s="75"/>
      <c r="J64" s="75"/>
      <c r="K64" s="75"/>
      <c r="L64" s="75"/>
      <c r="M64" s="75"/>
      <c r="N64" s="75"/>
      <c r="O64" s="75"/>
      <c r="P64" s="75"/>
      <c r="Q64" s="75"/>
      <c r="R64" s="75"/>
      <c r="S64" s="75"/>
      <c r="T64" s="75"/>
      <c r="U64" s="75"/>
      <c r="V64" s="75"/>
      <c r="W64" s="75"/>
      <c r="X64" s="75"/>
      <c r="Y64" s="75"/>
      <c r="Z64" s="94">
        <f t="shared" ref="Z64:Z66" si="4">SUM(H64:I64)</f>
        <v>0</v>
      </c>
    </row>
    <row r="65" spans="1:26" s="83" customFormat="1" ht="16.5" hidden="1" x14ac:dyDescent="0.3">
      <c r="A65" s="62" t="s">
        <v>8</v>
      </c>
      <c r="B65" s="81"/>
      <c r="C65" s="82"/>
      <c r="D65" s="48"/>
      <c r="E65" s="82"/>
      <c r="F65" s="48"/>
      <c r="G65" s="48"/>
      <c r="H65" s="75"/>
      <c r="I65" s="75"/>
      <c r="J65" s="75"/>
      <c r="K65" s="75"/>
      <c r="L65" s="75"/>
      <c r="M65" s="75"/>
      <c r="N65" s="75"/>
      <c r="O65" s="75"/>
      <c r="P65" s="75"/>
      <c r="Q65" s="75"/>
      <c r="R65" s="75"/>
      <c r="S65" s="75"/>
      <c r="T65" s="75"/>
      <c r="U65" s="75"/>
      <c r="V65" s="75"/>
      <c r="W65" s="75"/>
      <c r="X65" s="75"/>
      <c r="Y65" s="75"/>
      <c r="Z65" s="94">
        <f t="shared" si="4"/>
        <v>0</v>
      </c>
    </row>
    <row r="66" spans="1:26" s="83" customFormat="1" ht="16.5" hidden="1" x14ac:dyDescent="0.3">
      <c r="A66" s="49" t="s">
        <v>65</v>
      </c>
      <c r="B66" s="48"/>
      <c r="C66" s="82"/>
      <c r="D66" s="48"/>
      <c r="E66" s="82"/>
      <c r="F66" s="48"/>
      <c r="G66" s="48"/>
      <c r="H66" s="75"/>
      <c r="I66" s="75"/>
      <c r="J66" s="75"/>
      <c r="K66" s="75"/>
      <c r="L66" s="75"/>
      <c r="M66" s="75"/>
      <c r="N66" s="75"/>
      <c r="O66" s="75"/>
      <c r="P66" s="75"/>
      <c r="Q66" s="75"/>
      <c r="R66" s="75"/>
      <c r="S66" s="75"/>
      <c r="T66" s="75"/>
      <c r="U66" s="75"/>
      <c r="V66" s="75"/>
      <c r="W66" s="75"/>
      <c r="X66" s="75"/>
      <c r="Y66" s="75"/>
      <c r="Z66" s="94">
        <f t="shared" si="4"/>
        <v>0</v>
      </c>
    </row>
    <row r="67" spans="1:26" s="83" customFormat="1" ht="16.5" hidden="1" x14ac:dyDescent="0.3">
      <c r="A67" s="84" t="s">
        <v>12</v>
      </c>
      <c r="B67" s="43" t="s">
        <v>37</v>
      </c>
      <c r="C67" s="35" t="s">
        <v>66</v>
      </c>
      <c r="D67" s="95" t="s">
        <v>67</v>
      </c>
      <c r="E67" s="95" t="s">
        <v>68</v>
      </c>
      <c r="F67" s="22" t="s">
        <v>69</v>
      </c>
      <c r="G67" s="60"/>
      <c r="H67" s="75"/>
      <c r="I67" s="75"/>
      <c r="J67" s="75"/>
      <c r="K67" s="75">
        <v>897663.01</v>
      </c>
      <c r="L67" s="75"/>
      <c r="M67" s="75"/>
      <c r="N67" s="75"/>
      <c r="O67" s="75"/>
      <c r="P67" s="75"/>
      <c r="Q67" s="75"/>
      <c r="R67" s="75"/>
      <c r="S67" s="75"/>
      <c r="T67" s="75"/>
      <c r="U67" s="75"/>
      <c r="V67" s="75"/>
      <c r="W67" s="75"/>
      <c r="X67" s="75"/>
      <c r="Y67" s="75"/>
      <c r="Z67" s="94">
        <f>K67</f>
        <v>897663.01</v>
      </c>
    </row>
    <row r="68" spans="1:26" s="83" customFormat="1" ht="16.5" hidden="1" x14ac:dyDescent="0.3">
      <c r="A68" s="96" t="s">
        <v>71</v>
      </c>
      <c r="B68" s="43" t="s">
        <v>37</v>
      </c>
      <c r="C68" s="97" t="s">
        <v>72</v>
      </c>
      <c r="D68" s="95" t="s">
        <v>73</v>
      </c>
      <c r="E68" s="98" t="s">
        <v>74</v>
      </c>
      <c r="F68" s="20" t="s">
        <v>69</v>
      </c>
      <c r="G68" s="60"/>
      <c r="H68" s="75"/>
      <c r="I68" s="75"/>
      <c r="J68" s="75"/>
      <c r="K68" s="75"/>
      <c r="L68" s="75">
        <v>95000</v>
      </c>
      <c r="M68" s="75"/>
      <c r="N68" s="75"/>
      <c r="O68" s="75"/>
      <c r="P68" s="75"/>
      <c r="Q68" s="75"/>
      <c r="R68" s="75"/>
      <c r="S68" s="75"/>
      <c r="T68" s="75"/>
      <c r="U68" s="75"/>
      <c r="V68" s="75"/>
      <c r="W68" s="75"/>
      <c r="X68" s="75"/>
      <c r="Y68" s="75"/>
      <c r="Z68" s="94">
        <f>SUM(L68)</f>
        <v>95000</v>
      </c>
    </row>
    <row r="69" spans="1:26" s="83" customFormat="1" ht="16.5" hidden="1" x14ac:dyDescent="0.3">
      <c r="A69" s="84"/>
      <c r="B69" s="60"/>
      <c r="C69" s="70"/>
      <c r="D69" s="70"/>
      <c r="E69" s="70"/>
      <c r="F69" s="60"/>
      <c r="G69" s="60"/>
      <c r="H69" s="75"/>
      <c r="I69" s="75"/>
      <c r="J69" s="75"/>
      <c r="K69" s="75"/>
      <c r="L69" s="75"/>
      <c r="M69" s="75"/>
      <c r="N69" s="75"/>
      <c r="O69" s="75"/>
      <c r="P69" s="75"/>
      <c r="Q69" s="75"/>
      <c r="R69" s="75"/>
      <c r="S69" s="75"/>
      <c r="T69" s="75"/>
      <c r="U69" s="75"/>
      <c r="V69" s="75"/>
      <c r="W69" s="75"/>
      <c r="X69" s="75"/>
      <c r="Y69" s="75"/>
      <c r="Z69" s="94">
        <f>SUM(H69:I69)</f>
        <v>0</v>
      </c>
    </row>
    <row r="70" spans="1:26" s="83" customFormat="1" ht="16.5" hidden="1" x14ac:dyDescent="0.3">
      <c r="A70" s="85"/>
      <c r="B70" s="85"/>
      <c r="C70" s="85"/>
      <c r="D70" s="48"/>
      <c r="E70" s="48"/>
      <c r="F70" s="48"/>
      <c r="G70" s="48"/>
      <c r="H70" s="86"/>
      <c r="I70" s="86"/>
      <c r="J70" s="86"/>
      <c r="K70" s="86"/>
      <c r="L70" s="86"/>
      <c r="M70" s="86"/>
      <c r="N70" s="86"/>
      <c r="O70" s="86"/>
      <c r="P70" s="86"/>
      <c r="Q70" s="86"/>
      <c r="R70" s="86"/>
      <c r="S70" s="86"/>
      <c r="T70" s="86"/>
      <c r="U70" s="86"/>
      <c r="V70" s="86"/>
      <c r="W70" s="86"/>
      <c r="X70" s="86"/>
      <c r="Y70" s="86"/>
      <c r="Z70" s="94">
        <f t="shared" ref="Z70" si="5">SUM(H70:I70)</f>
        <v>0</v>
      </c>
    </row>
    <row r="71" spans="1:26" s="83" customFormat="1" ht="16.5" x14ac:dyDescent="0.3">
      <c r="A71" s="67" t="s">
        <v>0</v>
      </c>
      <c r="B71" s="67"/>
      <c r="C71" s="87"/>
      <c r="D71" s="87"/>
      <c r="E71" s="87"/>
      <c r="F71" s="87"/>
      <c r="G71" s="87"/>
      <c r="H71" s="86">
        <f>SUM(H25:H70)</f>
        <v>1953.12</v>
      </c>
      <c r="I71" s="86">
        <f>SUM(I16:I19)</f>
        <v>419204.73</v>
      </c>
      <c r="J71" s="86">
        <f>SUM(J24:J28)</f>
        <v>1260623</v>
      </c>
      <c r="K71" s="86">
        <f>SUM(K64:K69)</f>
        <v>897663.01</v>
      </c>
      <c r="L71" s="86">
        <f>SUM(L65:L70)</f>
        <v>95000</v>
      </c>
      <c r="M71" s="86">
        <f>SUM(M42:M68)</f>
        <v>8859.380000000001</v>
      </c>
      <c r="N71" s="86">
        <f>SUM(N24:N35)</f>
        <v>687731</v>
      </c>
      <c r="O71" s="86">
        <f>SUM(O42:O58)</f>
        <v>159292.14790342</v>
      </c>
      <c r="P71" s="86">
        <f>SUM(P32:P39)</f>
        <v>1180896</v>
      </c>
      <c r="Q71" s="86">
        <f>SUM(Q41:Q62)</f>
        <v>43973.36</v>
      </c>
      <c r="R71" s="86">
        <f>SUM(R7:R11)</f>
        <v>34597</v>
      </c>
      <c r="S71" s="86">
        <f>SUM(S42:S64)</f>
        <v>210281</v>
      </c>
      <c r="T71" s="86">
        <f>SUM(T42:T62)</f>
        <v>575500.25355360308</v>
      </c>
      <c r="U71" s="86">
        <f>SUM(U41:U60)</f>
        <v>11156</v>
      </c>
      <c r="V71" s="86">
        <f>SUM(V22:V40)</f>
        <v>16000</v>
      </c>
      <c r="W71" s="86">
        <f>SUM(W42:W61)</f>
        <v>3074.94</v>
      </c>
      <c r="X71" s="86">
        <f>SUM(X42:X62)</f>
        <v>1181.1600000000001</v>
      </c>
      <c r="Y71" s="86">
        <f>SUM(Y16:Y19)</f>
        <v>240050</v>
      </c>
      <c r="Z71" s="94"/>
    </row>
    <row r="72" spans="1:26" s="83" customFormat="1" ht="16.5" x14ac:dyDescent="0.3">
      <c r="A72" s="88"/>
      <c r="B72" s="88"/>
      <c r="C72" s="89"/>
      <c r="D72" s="89"/>
      <c r="E72" s="89"/>
      <c r="F72" s="89"/>
      <c r="G72" s="89"/>
      <c r="H72" s="90"/>
      <c r="I72" s="90"/>
      <c r="J72" s="90"/>
      <c r="K72" s="90"/>
      <c r="L72" s="90"/>
      <c r="M72" s="90"/>
      <c r="N72" s="90"/>
      <c r="O72" s="90"/>
      <c r="P72" s="90"/>
      <c r="Q72" s="90"/>
      <c r="R72" s="90"/>
      <c r="S72" s="90"/>
      <c r="T72" s="90"/>
      <c r="U72" s="90"/>
      <c r="V72" s="90"/>
      <c r="W72" s="90"/>
      <c r="X72" s="90"/>
      <c r="Y72" s="90"/>
      <c r="Z72" s="91"/>
    </row>
    <row r="73" spans="1:26" ht="15" x14ac:dyDescent="0.25">
      <c r="A73" s="30" t="s">
        <v>9</v>
      </c>
    </row>
    <row r="74" spans="1:26" ht="15" hidden="1" x14ac:dyDescent="0.25">
      <c r="A74" s="30" t="s">
        <v>40</v>
      </c>
    </row>
    <row r="75" spans="1:26" ht="15" hidden="1" x14ac:dyDescent="0.25">
      <c r="A75" s="42" t="s">
        <v>41</v>
      </c>
    </row>
    <row r="76" spans="1:26" ht="15" hidden="1" x14ac:dyDescent="0.25">
      <c r="A76" s="30" t="s">
        <v>47</v>
      </c>
    </row>
    <row r="77" spans="1:26" ht="15" hidden="1" x14ac:dyDescent="0.25">
      <c r="A77" s="42" t="s">
        <v>48</v>
      </c>
    </row>
    <row r="78" spans="1:26" ht="15" hidden="1" x14ac:dyDescent="0.25">
      <c r="A78" s="30" t="s">
        <v>60</v>
      </c>
    </row>
    <row r="79" spans="1:26" ht="15" hidden="1" x14ac:dyDescent="0.25">
      <c r="A79" s="42" t="s">
        <v>61</v>
      </c>
    </row>
    <row r="80" spans="1:26" ht="15" hidden="1" x14ac:dyDescent="0.25">
      <c r="A80" s="30" t="s">
        <v>63</v>
      </c>
    </row>
    <row r="81" spans="1:25" ht="15" hidden="1" x14ac:dyDescent="0.25">
      <c r="A81" s="42" t="s">
        <v>64</v>
      </c>
    </row>
    <row r="82" spans="1:25" ht="15" hidden="1" x14ac:dyDescent="0.25">
      <c r="A82" s="30" t="s">
        <v>76</v>
      </c>
    </row>
    <row r="83" spans="1:25" ht="15" hidden="1" x14ac:dyDescent="0.25">
      <c r="A83" s="42" t="s">
        <v>75</v>
      </c>
    </row>
    <row r="84" spans="1:25" ht="15" hidden="1" x14ac:dyDescent="0.25">
      <c r="A84" s="30" t="s">
        <v>77</v>
      </c>
    </row>
    <row r="85" spans="1:25" ht="15" hidden="1" x14ac:dyDescent="0.25">
      <c r="A85" s="42" t="s">
        <v>41</v>
      </c>
    </row>
    <row r="86" spans="1:25" ht="15" hidden="1" x14ac:dyDescent="0.25">
      <c r="A86" s="30" t="s">
        <v>81</v>
      </c>
    </row>
    <row r="87" spans="1:25" ht="15" hidden="1" x14ac:dyDescent="0.25">
      <c r="A87" s="42" t="s">
        <v>80</v>
      </c>
    </row>
    <row r="88" spans="1:25" ht="15" hidden="1" x14ac:dyDescent="0.25">
      <c r="A88" s="30" t="s">
        <v>84</v>
      </c>
    </row>
    <row r="89" spans="1:25" ht="15" hidden="1" x14ac:dyDescent="0.25">
      <c r="A89" s="42" t="s">
        <v>85</v>
      </c>
    </row>
    <row r="90" spans="1:25" s="101" customFormat="1" hidden="1" x14ac:dyDescent="0.25">
      <c r="A90" s="100" t="s">
        <v>86</v>
      </c>
      <c r="C90" s="102"/>
      <c r="D90" s="102"/>
      <c r="E90" s="102"/>
      <c r="F90" s="102"/>
      <c r="G90" s="102"/>
      <c r="H90" s="102"/>
      <c r="I90" s="102"/>
      <c r="J90" s="102"/>
      <c r="K90" s="102"/>
      <c r="L90" s="102"/>
      <c r="M90" s="102"/>
      <c r="N90" s="102"/>
      <c r="O90" s="102"/>
      <c r="P90" s="102"/>
      <c r="Q90" s="102"/>
      <c r="R90" s="102"/>
      <c r="S90" s="102"/>
      <c r="T90" s="102"/>
      <c r="U90" s="102"/>
      <c r="V90" s="102"/>
      <c r="W90" s="102"/>
      <c r="X90" s="102"/>
      <c r="Y90" s="102"/>
    </row>
    <row r="92" spans="1:25" ht="15" hidden="1" x14ac:dyDescent="0.25">
      <c r="A92" s="30" t="s">
        <v>95</v>
      </c>
    </row>
    <row r="93" spans="1:25" ht="15" hidden="1" x14ac:dyDescent="0.25">
      <c r="A93" s="42" t="s">
        <v>94</v>
      </c>
    </row>
    <row r="94" spans="1:25" ht="15" hidden="1" x14ac:dyDescent="0.25">
      <c r="A94" s="30" t="s">
        <v>101</v>
      </c>
    </row>
    <row r="95" spans="1:25" ht="15" hidden="1" x14ac:dyDescent="0.25">
      <c r="A95" s="42" t="s">
        <v>100</v>
      </c>
    </row>
    <row r="96" spans="1:25" ht="15" hidden="1" x14ac:dyDescent="0.25">
      <c r="A96" s="30" t="s">
        <v>121</v>
      </c>
    </row>
    <row r="97" spans="1:1" ht="15" hidden="1" x14ac:dyDescent="0.25">
      <c r="A97" s="42" t="s">
        <v>120</v>
      </c>
    </row>
    <row r="98" spans="1:1" ht="15" hidden="1" x14ac:dyDescent="0.25">
      <c r="A98" s="30" t="s">
        <v>129</v>
      </c>
    </row>
    <row r="99" spans="1:1" ht="15" hidden="1" x14ac:dyDescent="0.25">
      <c r="A99" s="42" t="s">
        <v>85</v>
      </c>
    </row>
    <row r="100" spans="1:1" ht="15" hidden="1" x14ac:dyDescent="0.25">
      <c r="A100" s="30" t="s">
        <v>132</v>
      </c>
    </row>
    <row r="101" spans="1:1" ht="15" hidden="1" x14ac:dyDescent="0.25">
      <c r="A101" s="42" t="s">
        <v>131</v>
      </c>
    </row>
    <row r="102" spans="1:1" ht="15" hidden="1" x14ac:dyDescent="0.25">
      <c r="A102" s="30" t="s">
        <v>139</v>
      </c>
    </row>
    <row r="103" spans="1:1" ht="15" hidden="1" x14ac:dyDescent="0.25">
      <c r="A103" s="42" t="s">
        <v>138</v>
      </c>
    </row>
    <row r="104" spans="1:1" ht="15" hidden="1" x14ac:dyDescent="0.25">
      <c r="A104" s="30" t="s">
        <v>141</v>
      </c>
    </row>
    <row r="105" spans="1:1" ht="15" hidden="1" x14ac:dyDescent="0.25">
      <c r="A105" s="42" t="s">
        <v>143</v>
      </c>
    </row>
    <row r="106" spans="1:1" ht="15" hidden="1" x14ac:dyDescent="0.25">
      <c r="A106" s="30" t="s">
        <v>149</v>
      </c>
    </row>
    <row r="107" spans="1:1" ht="15" hidden="1" x14ac:dyDescent="0.25">
      <c r="A107" s="42" t="s">
        <v>100</v>
      </c>
    </row>
    <row r="108" spans="1:1" ht="15" hidden="1" x14ac:dyDescent="0.25">
      <c r="A108" s="30" t="s">
        <v>154</v>
      </c>
    </row>
    <row r="109" spans="1:1" ht="15" hidden="1" x14ac:dyDescent="0.25">
      <c r="A109" s="42" t="s">
        <v>100</v>
      </c>
    </row>
    <row r="110" spans="1:1" ht="15" x14ac:dyDescent="0.25">
      <c r="A110" s="30" t="s">
        <v>156</v>
      </c>
    </row>
    <row r="111" spans="1:1" ht="15" x14ac:dyDescent="0.25">
      <c r="A111" s="42" t="s">
        <v>48</v>
      </c>
    </row>
    <row r="117" spans="1:1" ht="16.5" x14ac:dyDescent="0.3">
      <c r="A117" s="15" t="s">
        <v>32</v>
      </c>
    </row>
    <row r="118" spans="1:1" ht="16.5" x14ac:dyDescent="0.3">
      <c r="A118" s="53" t="s">
        <v>35</v>
      </c>
    </row>
    <row r="119" spans="1:1" ht="16.5" x14ac:dyDescent="0.3">
      <c r="A119" s="15" t="s">
        <v>33</v>
      </c>
    </row>
    <row r="120" spans="1:1" ht="16.5" x14ac:dyDescent="0.3">
      <c r="A120" s="53" t="s">
        <v>34</v>
      </c>
    </row>
  </sheetData>
  <mergeCells count="1">
    <mergeCell ref="B1:H1"/>
  </mergeCells>
  <phoneticPr fontId="0" type="noConversion"/>
  <hyperlinks>
    <hyperlink ref="A90" r:id="rId1" display="mailto:Lisa.J.Caissie@mass.gov" xr:uid="{5291787F-05B0-4B65-9A91-B505AA04B134}"/>
  </hyperlinks>
  <pageMargins left="0.5" right="0" top="0.25" bottom="0.25" header="0" footer="0"/>
  <pageSetup scale="65" orientation="landscape" r:id="rId2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CA6DE6E-0552-4251-9F03-D949C70C432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C04446A-30BF-454C-B714-599F3E144B1B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31CB190-7466-4461-A2C1-9E94A56E6300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METRO SOUTH WEST</vt:lpstr>
      <vt:lpstr>'METRO SOUTH WEST'!Print_Area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Howard, Patricia (EOL)</cp:lastModifiedBy>
  <cp:lastPrinted>2019-01-09T17:59:37Z</cp:lastPrinted>
  <dcterms:created xsi:type="dcterms:W3CDTF">2000-04-13T13:33:42Z</dcterms:created>
  <dcterms:modified xsi:type="dcterms:W3CDTF">2025-05-06T13:17:26Z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