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METRO SOUTH WEST/"/>
    </mc:Choice>
  </mc:AlternateContent>
  <xr:revisionPtr revIDLastSave="0" documentId="8_{3B26F962-7CB9-49C1-8CC1-55D4496A0141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METRO SOUTH WEST" sheetId="2" r:id="rId1"/>
  </sheets>
  <definedNames>
    <definedName name="_xlnm.Print_Area" localSheetId="0">'METRO SOUTH WEST'!$A$1:$H$74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62" i="2" l="1"/>
  <c r="AA61" i="2"/>
  <c r="Z61" i="2"/>
  <c r="Z73" i="2" s="1"/>
  <c r="Y73" i="2"/>
  <c r="AA18" i="2"/>
  <c r="X73" i="2"/>
  <c r="AA60" i="2"/>
  <c r="AA59" i="2"/>
  <c r="W73" i="2"/>
  <c r="AA38" i="2"/>
  <c r="V73" i="2"/>
  <c r="AA58" i="2"/>
  <c r="U73" i="2"/>
  <c r="T45" i="2"/>
  <c r="AA45" i="2" s="1"/>
  <c r="AA44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63" i="2"/>
  <c r="AA64" i="2"/>
  <c r="T43" i="2"/>
  <c r="AA43" i="2" s="1"/>
  <c r="S52" i="2"/>
  <c r="S73" i="2" s="1"/>
  <c r="AA42" i="2"/>
  <c r="R73" i="2"/>
  <c r="AA8" i="2"/>
  <c r="Q73" i="2"/>
  <c r="AA34" i="2"/>
  <c r="AA36" i="2"/>
  <c r="AA37" i="2"/>
  <c r="P33" i="2"/>
  <c r="P35" i="2"/>
  <c r="AA35" i="2" s="1"/>
  <c r="O50" i="2"/>
  <c r="O73" i="2" s="1"/>
  <c r="AA31" i="2"/>
  <c r="N30" i="2"/>
  <c r="N73" i="2" s="1"/>
  <c r="M73" i="2"/>
  <c r="AA70" i="2"/>
  <c r="L73" i="2"/>
  <c r="AA69" i="2"/>
  <c r="K73" i="2"/>
  <c r="J27" i="2"/>
  <c r="AA27" i="2" s="1"/>
  <c r="J25" i="2"/>
  <c r="AA26" i="2"/>
  <c r="AA28" i="2"/>
  <c r="I17" i="2"/>
  <c r="I73" i="2" s="1"/>
  <c r="H73" i="2"/>
  <c r="AA9" i="2"/>
  <c r="AA10" i="2"/>
  <c r="AA11" i="2"/>
  <c r="AA12" i="2"/>
  <c r="AA13" i="2"/>
  <c r="AA29" i="2"/>
  <c r="AA39" i="2"/>
  <c r="AA40" i="2"/>
  <c r="AA41" i="2"/>
  <c r="AA66" i="2"/>
  <c r="AA67" i="2"/>
  <c r="AA68" i="2"/>
  <c r="AA71" i="2"/>
  <c r="AA72" i="2"/>
  <c r="AA17" i="2" l="1"/>
  <c r="T73" i="2"/>
  <c r="P73" i="2"/>
  <c r="AA33" i="2"/>
  <c r="AA30" i="2"/>
  <c r="J73" i="2"/>
  <c r="AA25" i="2"/>
</calcChain>
</file>

<file path=xl/sharedStrings.xml><?xml version="1.0" encoding="utf-8"?>
<sst xmlns="http://schemas.openxmlformats.org/spreadsheetml/2006/main" count="277" uniqueCount="163">
  <si>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</si>
  <si>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</si>
  <si>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</si>
  <si>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</si>
  <si>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</si>
  <si>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</si>
  <si>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</si>
  <si>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</si>
  <si>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</si>
  <si>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</si>
  <si>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</si>
  <si>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</si>
  <si>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STATE ONE STOP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</si>
  <si>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</si>
  <si>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</si>
  <si>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</si>
  <si>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</si>
  <si>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</si>
  <si>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</si>
  <si>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</si>
  <si>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</si>
  <si>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</si>
  <si>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</si>
  <si>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</si>
  <si>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FES2023</t>
  </si>
  <si>
    <t>7002-6626</t>
  </si>
  <si>
    <t>K105</t>
  </si>
  <si>
    <t>K107</t>
  </si>
  <si>
    <t>17.207</t>
  </si>
  <si>
    <t>FAIN #</t>
  </si>
  <si>
    <t>AA-38535-22-55-A-25</t>
  </si>
  <si>
    <t>ES38736-22-55-A-25</t>
  </si>
  <si>
    <t>VENDOR CUSTOMER CODE</t>
  </si>
  <si>
    <t>UEI #</t>
  </si>
  <si>
    <t>RKKMSLCLTKC7</t>
  </si>
  <si>
    <t>VC0001023810</t>
  </si>
  <si>
    <t>UI-35950-21-60-A-25</t>
  </si>
  <si>
    <t>JULY 1, 2024-JUNE 30, 2025</t>
  </si>
  <si>
    <t>CT EOL 25CCMESWWP</t>
  </si>
  <si>
    <t>INITIAL AWARD FY25</t>
  </si>
  <si>
    <t>INITIAL AWARD FY25 JUNE 5, 2024</t>
  </si>
  <si>
    <t>TO ADD WPP SNAP EXPANSION FUNDS</t>
  </si>
  <si>
    <t>WPP SNAP EXPANSION</t>
  </si>
  <si>
    <t>JULY 1, 2024-SEPT. 30, 2024</t>
  </si>
  <si>
    <t>F20243067</t>
  </si>
  <si>
    <t>234MA441Q7503 </t>
  </si>
  <si>
    <t>BUDGET #1 FY25</t>
  </si>
  <si>
    <t>BUDGET #1 FY25 JULY 23, 2024</t>
  </si>
  <si>
    <t>TO ADD RESEA FUNDS</t>
  </si>
  <si>
    <t>CT EOL 25CCMESWNEGREA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</si>
  <si>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</si>
  <si>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</si>
  <si>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JULY 1, 2025-SEPT 30, 2025</t>
  </si>
  <si>
    <t>BUDGET #2 FY25</t>
  </si>
  <si>
    <t>CT EOL 25CCMESWWIA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</si>
  <si>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</si>
  <si>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</si>
  <si>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</si>
  <si>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</si>
  <si>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</si>
  <si>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</si>
  <si>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</si>
  <si>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</si>
  <si>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</si>
  <si>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</si>
  <si>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25CCMESWSOSWTF</t>
  </si>
  <si>
    <t>STOSCC2025</t>
  </si>
  <si>
    <t>7003-0803</t>
  </si>
  <si>
    <t>K284</t>
  </si>
  <si>
    <t>N/A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</si>
  <si>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</si>
  <si>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</si>
  <si>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</si>
  <si>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</si>
  <si>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</si>
  <si>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</si>
  <si>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</si>
  <si>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 OCT 24, 2024</t>
  </si>
  <si>
    <t>BUDGET #5 FY25</t>
  </si>
  <si>
    <t>BUDGET #6 FY25</t>
  </si>
  <si>
    <t>TO ADD WIOA ADULT FUNDS</t>
  </si>
  <si>
    <t>BUDGET #6 FY25 NOVEMBER 4, 2024</t>
  </si>
  <si>
    <t>FWIAADT25B</t>
  </si>
  <si>
    <t>METRO SOUTH WEST WORKFORCE BOARD</t>
  </si>
  <si>
    <t>BUDGET #7 FY25 NOVEMBER 20,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</si>
  <si>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</si>
  <si>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</si>
  <si>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</si>
  <si>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</si>
  <si>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</si>
  <si>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</si>
  <si>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</si>
  <si>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</si>
  <si>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</si>
  <si>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TO ADD FY25 DISLOCATED WORKER</t>
  </si>
  <si>
    <t>BUDGET #8 FY25 NOVEMBER 21, 2024</t>
  </si>
  <si>
    <t>FWIADWK25A</t>
  </si>
  <si>
    <t>FWIADWK25B</t>
  </si>
  <si>
    <t>BUDGET #8 FY25</t>
  </si>
  <si>
    <t>BUDGET #9 FY25</t>
  </si>
  <si>
    <t>TO ADD PARTNER FUNDS</t>
  </si>
  <si>
    <t>BUDGET #9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</si>
  <si>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</si>
  <si>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</si>
  <si>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</si>
  <si>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</si>
  <si>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</si>
  <si>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</si>
  <si>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</si>
  <si>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</si>
  <si>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</si>
  <si>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</si>
  <si>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</si>
  <si>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</si>
  <si>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</si>
  <si>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</si>
  <si>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</si>
  <si>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</si>
  <si>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#10 FY25</t>
  </si>
  <si>
    <t>CT EOL 25CCMESWVETSUI</t>
  </si>
  <si>
    <t>TO ADD JVSG FUNDS</t>
  </si>
  <si>
    <t>BUDGET #10 FY25 DECEMBER 23, 2024</t>
  </si>
  <si>
    <t xml:space="preserve">JVSG FY25 Infrastructure </t>
  </si>
  <si>
    <t>FVETS2024</t>
  </si>
  <si>
    <t>7002-6628</t>
  </si>
  <si>
    <t>K109</t>
  </si>
  <si>
    <t>DV35786-21-55-5-25</t>
  </si>
  <si>
    <t>BUDGET #11 FY25</t>
  </si>
  <si>
    <t>PART 2B:  MCC CAPACITY-EA SHELTER SUPPLEMENTAL FUNDING</t>
  </si>
  <si>
    <t>BUDGET #11 FY25 JANUARY 8, 2025</t>
  </si>
  <si>
    <t>BUDGET #12 FY25</t>
  </si>
  <si>
    <t>TO ADD WP FUNDS</t>
  </si>
  <si>
    <t>BUDGET #12 FY25 JANUARY 14, 2025</t>
  </si>
  <si>
    <t>BUDGET #13 FY25</t>
  </si>
  <si>
    <t>DTA WPP</t>
  </si>
  <si>
    <t>SPSS2025</t>
  </si>
  <si>
    <t>4400-1979</t>
  </si>
  <si>
    <t>K227</t>
  </si>
  <si>
    <t>TO ADD DTA WPP</t>
  </si>
  <si>
    <t>BUDGET #13 FY25 JANUARY 17, 2025</t>
  </si>
  <si>
    <t>BUDGET #14 FY25</t>
  </si>
  <si>
    <t>BUDGET #14 FY25 FEB. 4, 2025</t>
  </si>
  <si>
    <t>NPS STATE STAFF</t>
  </si>
  <si>
    <t>TO ADD NPS STATE STAFF</t>
  </si>
  <si>
    <t>BUDGET #15 FY25</t>
  </si>
  <si>
    <t>MA SCSEP</t>
  </si>
  <si>
    <t>FAD24A60AD</t>
  </si>
  <si>
    <t>9110-1178</t>
  </si>
  <si>
    <t>K116</t>
  </si>
  <si>
    <t>BUDGET #15  FY25 MARCH 6, 2025</t>
  </si>
  <si>
    <t>BUDGET #16 FY25</t>
  </si>
  <si>
    <t>OPERATION ABLE</t>
  </si>
  <si>
    <t>7003-0006</t>
  </si>
  <si>
    <t>K246</t>
  </si>
  <si>
    <t>BUDGET #16  FY25 APRIL 2, 2025</t>
  </si>
  <si>
    <t>DCSSCSEP25</t>
  </si>
  <si>
    <t>BUDGET #17  FY25 MAY 2, 2025</t>
  </si>
  <si>
    <t>BUDGET #17 FY25</t>
  </si>
  <si>
    <t>TO ADD WPP EXPANSION FUNDS</t>
  </si>
  <si>
    <t>BUDGET #18  FY25 MAY 15, 2025</t>
  </si>
  <si>
    <t>BUDGET #18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</si>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</sst>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3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b/>
      <sz val="10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3" fillId="0" borderId="0"/>
    <xf numFmtId="0" fontId="27" fillId="0" borderId="0" applyNumberFormat="0" applyFill="0" applyBorder="0" applyAlignment="0" applyProtection="0"/>
  </cellStyleXfs>
  <cellXfs count="12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2" xfId="0" quotePrefix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2" xfId="0" applyFont="1" applyBorder="1" applyAlignment="1">
      <alignment vertical="center"/>
    </xf>
    <xf numFmtId="44" fontId="11" fillId="0" borderId="1" xfId="1" applyFont="1" applyFill="1" applyBorder="1" applyAlignment="1">
      <alignment horizontal="center"/>
    </xf>
    <xf numFmtId="44" fontId="7" fillId="0" borderId="0" xfId="0" applyNumberFormat="1" applyFont="1"/>
    <xf numFmtId="0" fontId="11" fillId="0" borderId="6" xfId="0" applyFont="1" applyBorder="1" applyAlignment="1">
      <alignment horizontal="center" vertical="center" wrapText="1"/>
    </xf>
    <xf numFmtId="0" fontId="4" fillId="0" borderId="0" xfId="0" applyFont="1"/>
    <xf numFmtId="0" fontId="11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1" fillId="0" borderId="7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20" fillId="0" borderId="0" xfId="0" applyFont="1"/>
    <xf numFmtId="164" fontId="11" fillId="0" borderId="1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23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 wrapText="1"/>
    </xf>
    <xf numFmtId="7" fontId="16" fillId="0" borderId="1" xfId="0" applyNumberFormat="1" applyFont="1" applyBorder="1" applyAlignment="1">
      <alignment horizontal="center" wrapText="1"/>
    </xf>
    <xf numFmtId="44" fontId="16" fillId="0" borderId="1" xfId="1" applyFont="1" applyBorder="1" applyAlignment="1">
      <alignment horizontal="center" wrapText="1"/>
    </xf>
    <xf numFmtId="0" fontId="16" fillId="0" borderId="0" xfId="0" applyFont="1"/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4" xfId="0" quotePrefix="1" applyFont="1" applyBorder="1" applyAlignment="1">
      <alignment horizontal="center"/>
    </xf>
    <xf numFmtId="0" fontId="16" fillId="0" borderId="5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44" fontId="16" fillId="0" borderId="1" xfId="1" applyFont="1" applyFill="1" applyBorder="1" applyAlignment="1">
      <alignment horizontal="center" wrapText="1"/>
    </xf>
    <xf numFmtId="0" fontId="16" fillId="0" borderId="3" xfId="0" quotePrefix="1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23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0" xfId="0" applyFont="1"/>
    <xf numFmtId="0" fontId="16" fillId="0" borderId="1" xfId="0" applyFont="1" applyBorder="1" applyAlignment="1">
      <alignment wrapText="1"/>
    </xf>
    <xf numFmtId="0" fontId="15" fillId="0" borderId="1" xfId="0" applyFont="1" applyBorder="1"/>
    <xf numFmtId="44" fontId="16" fillId="0" borderId="1" xfId="1" applyFont="1" applyFill="1" applyBorder="1" applyAlignment="1">
      <alignment horizontal="center"/>
    </xf>
    <xf numFmtId="43" fontId="16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43" fontId="16" fillId="0" borderId="0" xfId="0" applyNumberFormat="1" applyFont="1" applyAlignment="1">
      <alignment horizontal="center"/>
    </xf>
    <xf numFmtId="7" fontId="16" fillId="0" borderId="0" xfId="1" applyNumberFormat="1" applyFont="1" applyFill="1" applyBorder="1" applyAlignment="1">
      <alignment horizontal="center"/>
    </xf>
    <xf numFmtId="44" fontId="16" fillId="0" borderId="0" xfId="1" applyFont="1" applyFill="1" applyBorder="1"/>
    <xf numFmtId="44" fontId="11" fillId="0" borderId="1" xfId="1" applyFont="1" applyBorder="1"/>
    <xf numFmtId="44" fontId="8" fillId="0" borderId="1" xfId="1" applyFont="1" applyBorder="1"/>
    <xf numFmtId="44" fontId="16" fillId="0" borderId="1" xfId="1" applyFont="1" applyBorder="1"/>
    <xf numFmtId="37" fontId="11" fillId="0" borderId="1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25" fillId="0" borderId="4" xfId="0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28" fillId="2" borderId="0" xfId="3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3" fillId="0" borderId="1" xfId="0" applyFont="1" applyBorder="1" applyAlignment="1">
      <alignment vertical="center"/>
    </xf>
    <xf numFmtId="0" fontId="26" fillId="0" borderId="8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25" fillId="0" borderId="1" xfId="0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11" fillId="0" borderId="3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2"/>
  <sheetViews>
    <sheetView tabSelected="1" topLeftCell="E2" zoomScale="110" zoomScaleNormal="110" workbookViewId="0">
      <selection activeCell="Z61" sqref="Z61:Z62"/>
    </sheetView>
  </sheetViews>
  <sheetFormatPr defaultColWidth="9.15234375" defaultRowHeight="12" x14ac:dyDescent="0.35"/>
  <cols>
    <col min="1" max="1" width="86.53515625" style="3" customWidth="1"/>
    <col min="2" max="2" width="38.4609375" style="3" customWidth="1"/>
    <col min="3" max="3" width="19.23046875" style="2" customWidth="1"/>
    <col min="4" max="4" width="16.23046875" style="2" customWidth="1"/>
    <col min="5" max="5" width="11.4609375" style="2" customWidth="1"/>
    <col min="6" max="6" width="13.23046875" style="2" customWidth="1"/>
    <col min="7" max="7" width="23.84375" style="2" customWidth="1"/>
    <col min="8" max="8" width="16.84375" style="2" hidden="1" customWidth="1"/>
    <col min="9" max="23" width="18" style="2" hidden="1" customWidth="1"/>
    <col min="24" max="25" width="17.921875" style="2" hidden="1" customWidth="1"/>
    <col min="26" max="26" width="17.921875" style="2" customWidth="1"/>
    <col min="27" max="27" width="13.921875" style="3" hidden="1" customWidth="1"/>
    <col min="28" max="28" width="14.07421875" style="3" customWidth="1"/>
    <col min="29" max="16384" width="9.15234375" style="3"/>
  </cols>
  <sheetData>
    <row r="1" spans="1:27" ht="20.149999999999999" x14ac:dyDescent="0.5">
      <c r="A1" s="3" t="s">
        <v>11</v>
      </c>
      <c r="B1" s="113" t="s">
        <v>10</v>
      </c>
      <c r="C1" s="114"/>
      <c r="D1" s="114"/>
      <c r="E1" s="114"/>
      <c r="F1" s="114"/>
      <c r="G1" s="114"/>
      <c r="H1" s="114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7" ht="20.149999999999999" x14ac:dyDescent="0.5">
      <c r="A2" s="4"/>
      <c r="B2" s="11"/>
      <c r="C2" s="11"/>
      <c r="D2" s="11"/>
      <c r="E2" s="12"/>
      <c r="F2" s="12"/>
      <c r="G2" s="12"/>
    </row>
    <row r="3" spans="1:27" ht="20.149999999999999" x14ac:dyDescent="0.5">
      <c r="A3" s="25" t="s">
        <v>83</v>
      </c>
      <c r="B3" s="11" t="s">
        <v>7</v>
      </c>
      <c r="C3" s="1"/>
    </row>
    <row r="4" spans="1:27" ht="20.6" thickBot="1" x14ac:dyDescent="0.55000000000000004">
      <c r="A4" s="4"/>
      <c r="B4" s="5"/>
      <c r="C4" s="1"/>
    </row>
    <row r="5" spans="1:27" s="15" customFormat="1" ht="43.5" customHeight="1" thickBot="1" x14ac:dyDescent="0.45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44" t="s">
        <v>29</v>
      </c>
      <c r="H5" s="40" t="s">
        <v>39</v>
      </c>
      <c r="I5" s="44" t="s">
        <v>46</v>
      </c>
      <c r="J5" s="44" t="s">
        <v>53</v>
      </c>
      <c r="K5" s="44" t="s">
        <v>62</v>
      </c>
      <c r="L5" s="44" t="s">
        <v>70</v>
      </c>
      <c r="M5" s="44" t="s">
        <v>78</v>
      </c>
      <c r="N5" s="44" t="s">
        <v>79</v>
      </c>
      <c r="O5" s="44" t="s">
        <v>93</v>
      </c>
      <c r="P5" s="44" t="s">
        <v>98</v>
      </c>
      <c r="Q5" s="44" t="s">
        <v>99</v>
      </c>
      <c r="R5" s="44" t="s">
        <v>118</v>
      </c>
      <c r="S5" s="44" t="s">
        <v>127</v>
      </c>
      <c r="T5" s="44" t="s">
        <v>130</v>
      </c>
      <c r="U5" s="44" t="s">
        <v>133</v>
      </c>
      <c r="V5" s="44" t="s">
        <v>140</v>
      </c>
      <c r="W5" s="44" t="s">
        <v>144</v>
      </c>
      <c r="X5" s="44" t="s">
        <v>150</v>
      </c>
      <c r="Y5" s="44" t="s">
        <v>157</v>
      </c>
      <c r="Z5" s="44" t="s">
        <v>160</v>
      </c>
      <c r="AA5" s="26" t="s">
        <v>6</v>
      </c>
    </row>
    <row r="6" spans="1:27" s="6" customFormat="1" ht="14.6" hidden="1" x14ac:dyDescent="0.4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21"/>
    </row>
    <row r="7" spans="1:27" s="7" customFormat="1" ht="15" hidden="1" x14ac:dyDescent="0.4">
      <c r="A7" s="20" t="s">
        <v>119</v>
      </c>
      <c r="B7" s="16"/>
      <c r="C7" s="17"/>
      <c r="D7" s="17"/>
      <c r="E7" s="18"/>
      <c r="F7" s="19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1"/>
    </row>
    <row r="8" spans="1:27" s="7" customFormat="1" ht="15.45" hidden="1" x14ac:dyDescent="0.4">
      <c r="A8" s="109" t="s">
        <v>122</v>
      </c>
      <c r="B8" s="22" t="s">
        <v>56</v>
      </c>
      <c r="C8" s="110" t="s">
        <v>123</v>
      </c>
      <c r="D8" s="28" t="s">
        <v>124</v>
      </c>
      <c r="E8" s="29" t="s">
        <v>125</v>
      </c>
      <c r="F8" s="26">
        <v>17.800999999999998</v>
      </c>
      <c r="G8" s="111" t="s">
        <v>126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52">
        <v>34597</v>
      </c>
      <c r="S8" s="52"/>
      <c r="T8" s="52"/>
      <c r="U8" s="52"/>
      <c r="V8" s="52"/>
      <c r="W8" s="52"/>
      <c r="X8" s="52"/>
      <c r="Y8" s="52"/>
      <c r="Z8" s="52"/>
      <c r="AA8" s="31">
        <f>R8</f>
        <v>34597</v>
      </c>
    </row>
    <row r="9" spans="1:27" s="7" customFormat="1" ht="15" hidden="1" x14ac:dyDescent="0.4">
      <c r="A9" s="27"/>
      <c r="B9" s="22"/>
      <c r="C9" s="35"/>
      <c r="D9" s="36"/>
      <c r="E9" s="36"/>
      <c r="F9" s="20"/>
      <c r="G9" s="50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31">
        <f t="shared" ref="AA9:AA13" si="0">SUM(H9:I9)</f>
        <v>0</v>
      </c>
    </row>
    <row r="10" spans="1:27" s="7" customFormat="1" ht="15" hidden="1" x14ac:dyDescent="0.4">
      <c r="A10" s="27"/>
      <c r="B10" s="22"/>
      <c r="C10" s="20"/>
      <c r="D10" s="20"/>
      <c r="E10" s="20"/>
      <c r="F10" s="20"/>
      <c r="G10" s="20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31">
        <f t="shared" si="0"/>
        <v>0</v>
      </c>
    </row>
    <row r="11" spans="1:27" s="7" customFormat="1" ht="15" hidden="1" x14ac:dyDescent="0.4">
      <c r="A11" s="33"/>
      <c r="B11" s="34"/>
      <c r="C11" s="20"/>
      <c r="D11" s="20"/>
      <c r="E11" s="20"/>
      <c r="F11" s="20"/>
      <c r="G11" s="20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31">
        <f t="shared" si="0"/>
        <v>0</v>
      </c>
    </row>
    <row r="12" spans="1:27" s="7" customFormat="1" ht="15" hidden="1" x14ac:dyDescent="0.4">
      <c r="A12" s="33"/>
      <c r="B12" s="22"/>
      <c r="C12" s="20"/>
      <c r="D12" s="20"/>
      <c r="E12" s="20"/>
      <c r="F12" s="20"/>
      <c r="G12" s="20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31">
        <f t="shared" si="0"/>
        <v>0</v>
      </c>
    </row>
    <row r="13" spans="1:27" s="7" customFormat="1" ht="15" hidden="1" x14ac:dyDescent="0.4">
      <c r="A13" s="33"/>
      <c r="B13" s="22"/>
      <c r="C13" s="20"/>
      <c r="D13" s="20"/>
      <c r="E13" s="20"/>
      <c r="F13" s="20"/>
      <c r="G13" s="20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31">
        <f t="shared" si="0"/>
        <v>0</v>
      </c>
    </row>
    <row r="14" spans="1:27" s="9" customFormat="1" ht="15" x14ac:dyDescent="0.4">
      <c r="A14" s="8"/>
      <c r="B14" s="16"/>
      <c r="C14" s="19"/>
      <c r="D14" s="19"/>
      <c r="E14" s="16"/>
      <c r="F14" s="16"/>
      <c r="G14" s="16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31"/>
    </row>
    <row r="15" spans="1:27" s="7" customFormat="1" ht="15" hidden="1" x14ac:dyDescent="0.4">
      <c r="A15" s="14" t="s">
        <v>8</v>
      </c>
      <c r="B15" s="16"/>
      <c r="C15" s="19"/>
      <c r="D15" s="19"/>
      <c r="E15" s="16"/>
      <c r="F15" s="16"/>
      <c r="G15" s="16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31"/>
    </row>
    <row r="16" spans="1:27" s="9" customFormat="1" ht="15" hidden="1" x14ac:dyDescent="0.4">
      <c r="A16" s="20" t="s">
        <v>49</v>
      </c>
      <c r="B16" s="16"/>
      <c r="C16" s="19"/>
      <c r="D16" s="16"/>
      <c r="E16" s="16"/>
      <c r="F16" s="19"/>
      <c r="G16" s="19"/>
      <c r="H16" s="23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1"/>
    </row>
    <row r="17" spans="1:28" s="9" customFormat="1" ht="15.45" hidden="1" x14ac:dyDescent="0.4">
      <c r="A17" s="45" t="s">
        <v>50</v>
      </c>
      <c r="B17" s="43" t="s">
        <v>37</v>
      </c>
      <c r="C17" s="20" t="s">
        <v>51</v>
      </c>
      <c r="D17" s="20" t="s">
        <v>17</v>
      </c>
      <c r="E17" s="20" t="s">
        <v>18</v>
      </c>
      <c r="F17" s="20">
        <v>17.225000000000001</v>
      </c>
      <c r="G17" s="55" t="s">
        <v>36</v>
      </c>
      <c r="H17" s="23"/>
      <c r="I17" s="38">
        <f>419204.73-1</f>
        <v>419203.73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>
        <v>240050</v>
      </c>
      <c r="Z17" s="38"/>
      <c r="AA17" s="21">
        <f>SUM(I17:Y17)</f>
        <v>659253.73</v>
      </c>
    </row>
    <row r="18" spans="1:28" s="7" customFormat="1" ht="15.45" hidden="1" x14ac:dyDescent="0.4">
      <c r="A18" s="45" t="s">
        <v>50</v>
      </c>
      <c r="B18" s="46" t="s">
        <v>52</v>
      </c>
      <c r="C18" s="20" t="s">
        <v>51</v>
      </c>
      <c r="D18" s="20" t="s">
        <v>17</v>
      </c>
      <c r="E18" s="20" t="s">
        <v>18</v>
      </c>
      <c r="F18" s="20">
        <v>17.225000000000001</v>
      </c>
      <c r="G18" s="55" t="s">
        <v>36</v>
      </c>
      <c r="H18" s="23"/>
      <c r="I18" s="38">
        <v>1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21">
        <f>SUM(I18:Y18)</f>
        <v>1</v>
      </c>
    </row>
    <row r="19" spans="1:28" s="7" customFormat="1" ht="15" hidden="1" x14ac:dyDescent="0.4">
      <c r="A19" s="33"/>
      <c r="B19" s="22"/>
      <c r="C19" s="20"/>
      <c r="D19" s="20"/>
      <c r="E19" s="20"/>
      <c r="F19" s="20"/>
      <c r="G19" s="20"/>
      <c r="H19" s="23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1"/>
      <c r="AB19" s="39"/>
    </row>
    <row r="20" spans="1:28" s="7" customFormat="1" ht="15" hidden="1" x14ac:dyDescent="0.4">
      <c r="A20" s="32"/>
      <c r="B20" s="22"/>
      <c r="C20" s="28"/>
      <c r="D20" s="20"/>
      <c r="E20" s="29"/>
      <c r="F20" s="54"/>
      <c r="G20" s="50"/>
      <c r="H20" s="23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1"/>
      <c r="AB20" s="39"/>
    </row>
    <row r="21" spans="1:28" s="7" customFormat="1" ht="15" hidden="1" x14ac:dyDescent="0.4">
      <c r="A21" s="32"/>
      <c r="B21" s="22"/>
      <c r="C21" s="20"/>
      <c r="D21" s="20"/>
      <c r="E21" s="20"/>
      <c r="F21" s="20"/>
      <c r="G21" s="20"/>
      <c r="H21" s="23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1"/>
    </row>
    <row r="22" spans="1:28" s="7" customFormat="1" ht="15" hidden="1" x14ac:dyDescent="0.4">
      <c r="A22" s="27"/>
      <c r="B22" s="22"/>
      <c r="C22" s="28"/>
      <c r="D22" s="28"/>
      <c r="E22" s="29"/>
      <c r="F22" s="20"/>
      <c r="G22" s="20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31"/>
    </row>
    <row r="23" spans="1:28" s="6" customFormat="1" ht="14.6" hidden="1" x14ac:dyDescent="0.4">
      <c r="A23" s="14" t="s">
        <v>8</v>
      </c>
      <c r="B23" s="16"/>
      <c r="C23" s="17"/>
      <c r="D23" s="17"/>
      <c r="E23" s="18"/>
      <c r="F23" s="19"/>
      <c r="G23" s="19"/>
      <c r="H23" s="23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31"/>
    </row>
    <row r="24" spans="1:28" s="6" customFormat="1" ht="14.6" hidden="1" x14ac:dyDescent="0.4">
      <c r="A24" s="20" t="s">
        <v>54</v>
      </c>
      <c r="B24" s="16"/>
      <c r="C24" s="17"/>
      <c r="D24" s="17"/>
      <c r="E24" s="18"/>
      <c r="F24" s="19"/>
      <c r="G24" s="19"/>
      <c r="H24" s="23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31"/>
    </row>
    <row r="25" spans="1:28" s="7" customFormat="1" ht="15" hidden="1" x14ac:dyDescent="0.4">
      <c r="A25" s="47" t="s">
        <v>55</v>
      </c>
      <c r="B25" s="22" t="s">
        <v>56</v>
      </c>
      <c r="C25" s="36" t="s">
        <v>57</v>
      </c>
      <c r="D25" s="20" t="s">
        <v>19</v>
      </c>
      <c r="E25" s="20">
        <v>6501</v>
      </c>
      <c r="F25" s="22">
        <v>17.259</v>
      </c>
      <c r="G25" s="51" t="s">
        <v>30</v>
      </c>
      <c r="H25" s="52"/>
      <c r="I25" s="10"/>
      <c r="J25" s="93">
        <f>1092337-1</f>
        <v>1092336</v>
      </c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2">
        <f>SUM(J25)</f>
        <v>1092336</v>
      </c>
    </row>
    <row r="26" spans="1:28" s="9" customFormat="1" ht="15" hidden="1" x14ac:dyDescent="0.4">
      <c r="A26" s="47" t="s">
        <v>55</v>
      </c>
      <c r="B26" s="22" t="s">
        <v>58</v>
      </c>
      <c r="C26" s="36" t="s">
        <v>57</v>
      </c>
      <c r="D26" s="20" t="s">
        <v>19</v>
      </c>
      <c r="E26" s="20">
        <v>6501</v>
      </c>
      <c r="F26" s="22">
        <v>17.259</v>
      </c>
      <c r="G26" s="51" t="s">
        <v>30</v>
      </c>
      <c r="H26" s="52"/>
      <c r="I26" s="58"/>
      <c r="J26" s="93">
        <v>1</v>
      </c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2">
        <f>SUM(J26)</f>
        <v>1</v>
      </c>
    </row>
    <row r="27" spans="1:28" s="9" customFormat="1" ht="15" hidden="1" x14ac:dyDescent="0.4">
      <c r="A27" s="32" t="s">
        <v>22</v>
      </c>
      <c r="B27" s="22" t="s">
        <v>56</v>
      </c>
      <c r="C27" s="36" t="s">
        <v>59</v>
      </c>
      <c r="D27" s="20" t="s">
        <v>23</v>
      </c>
      <c r="E27" s="20">
        <v>6502</v>
      </c>
      <c r="F27" s="20">
        <v>17.257999999999999</v>
      </c>
      <c r="G27" s="51" t="s">
        <v>30</v>
      </c>
      <c r="H27" s="23"/>
      <c r="I27" s="52"/>
      <c r="J27" s="52">
        <f>168286-1</f>
        <v>168285</v>
      </c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92">
        <f>SUM(J27)</f>
        <v>168285</v>
      </c>
    </row>
    <row r="28" spans="1:28" s="9" customFormat="1" ht="15" hidden="1" x14ac:dyDescent="0.4">
      <c r="A28" s="32" t="s">
        <v>22</v>
      </c>
      <c r="B28" s="22" t="s">
        <v>58</v>
      </c>
      <c r="C28" s="36" t="s">
        <v>59</v>
      </c>
      <c r="D28" s="20" t="s">
        <v>23</v>
      </c>
      <c r="E28" s="20">
        <v>6502</v>
      </c>
      <c r="F28" s="20">
        <v>17.257999999999999</v>
      </c>
      <c r="G28" s="51" t="s">
        <v>30</v>
      </c>
      <c r="H28" s="23"/>
      <c r="I28" s="52"/>
      <c r="J28" s="52">
        <v>1</v>
      </c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92">
        <f>SUM(J28)</f>
        <v>1</v>
      </c>
    </row>
    <row r="29" spans="1:28" s="7" customFormat="1" ht="15" hidden="1" x14ac:dyDescent="0.4">
      <c r="A29" s="10"/>
      <c r="B29" s="10"/>
      <c r="C29" s="10"/>
      <c r="D29" s="10"/>
      <c r="E29" s="10"/>
      <c r="F29" s="10"/>
      <c r="G29" s="10"/>
      <c r="H29" s="24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92">
        <f>SUM(H29:I29)</f>
        <v>0</v>
      </c>
    </row>
    <row r="30" spans="1:28" s="7" customFormat="1" ht="15" hidden="1" x14ac:dyDescent="0.4">
      <c r="A30" s="32" t="s">
        <v>22</v>
      </c>
      <c r="B30" s="22" t="s">
        <v>56</v>
      </c>
      <c r="C30" s="36" t="s">
        <v>82</v>
      </c>
      <c r="D30" s="20" t="s">
        <v>23</v>
      </c>
      <c r="E30" s="20">
        <v>6502</v>
      </c>
      <c r="F30" s="20">
        <v>17.257999999999999</v>
      </c>
      <c r="G30" s="99" t="s">
        <v>30</v>
      </c>
      <c r="H30" s="24"/>
      <c r="I30" s="57"/>
      <c r="J30" s="57"/>
      <c r="K30" s="57"/>
      <c r="L30" s="57"/>
      <c r="M30" s="57"/>
      <c r="N30" s="57">
        <f>687731-1</f>
        <v>687730</v>
      </c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92">
        <f>SUM(N30)</f>
        <v>687730</v>
      </c>
    </row>
    <row r="31" spans="1:28" s="7" customFormat="1" ht="15" hidden="1" x14ac:dyDescent="0.4">
      <c r="A31" s="32" t="s">
        <v>22</v>
      </c>
      <c r="B31" s="22" t="s">
        <v>58</v>
      </c>
      <c r="C31" s="36" t="s">
        <v>82</v>
      </c>
      <c r="D31" s="20" t="s">
        <v>23</v>
      </c>
      <c r="E31" s="20">
        <v>6502</v>
      </c>
      <c r="F31" s="20">
        <v>17.257999999999999</v>
      </c>
      <c r="G31" s="99" t="s">
        <v>30</v>
      </c>
      <c r="H31" s="24"/>
      <c r="I31" s="57"/>
      <c r="J31" s="57"/>
      <c r="K31" s="57"/>
      <c r="L31" s="57"/>
      <c r="M31" s="57"/>
      <c r="N31" s="57">
        <v>1</v>
      </c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92">
        <f>SUM(N31)</f>
        <v>1</v>
      </c>
    </row>
    <row r="32" spans="1:28" s="7" customFormat="1" ht="15.9" hidden="1" x14ac:dyDescent="0.45">
      <c r="A32" s="27"/>
      <c r="B32" s="22"/>
      <c r="C32" s="20"/>
      <c r="D32" s="49"/>
      <c r="E32" s="48"/>
      <c r="F32" s="20"/>
      <c r="G32" s="51"/>
      <c r="H32" s="24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92"/>
    </row>
    <row r="33" spans="1:27" s="6" customFormat="1" ht="14.6" hidden="1" x14ac:dyDescent="0.4">
      <c r="A33" s="27" t="s">
        <v>20</v>
      </c>
      <c r="B33" s="22" t="s">
        <v>56</v>
      </c>
      <c r="C33" s="20" t="s">
        <v>96</v>
      </c>
      <c r="D33" s="20" t="s">
        <v>21</v>
      </c>
      <c r="E33" s="20">
        <v>6503</v>
      </c>
      <c r="F33" s="20">
        <v>17.277999999999999</v>
      </c>
      <c r="G33" s="104" t="s">
        <v>30</v>
      </c>
      <c r="H33" s="23"/>
      <c r="I33" s="52"/>
      <c r="J33" s="52"/>
      <c r="K33" s="52"/>
      <c r="L33" s="52"/>
      <c r="M33" s="52"/>
      <c r="N33" s="52"/>
      <c r="O33" s="52"/>
      <c r="P33" s="52">
        <f>254563-1</f>
        <v>254562</v>
      </c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92">
        <f>P33</f>
        <v>254562</v>
      </c>
    </row>
    <row r="34" spans="1:27" s="7" customFormat="1" ht="15" hidden="1" x14ac:dyDescent="0.4">
      <c r="A34" s="27" t="s">
        <v>20</v>
      </c>
      <c r="B34" s="22" t="s">
        <v>58</v>
      </c>
      <c r="C34" s="20" t="s">
        <v>96</v>
      </c>
      <c r="D34" s="20" t="s">
        <v>21</v>
      </c>
      <c r="E34" s="20">
        <v>6503</v>
      </c>
      <c r="F34" s="20">
        <v>17.277999999999999</v>
      </c>
      <c r="G34" s="104" t="s">
        <v>30</v>
      </c>
      <c r="H34" s="23"/>
      <c r="I34" s="52"/>
      <c r="J34" s="52"/>
      <c r="K34" s="52"/>
      <c r="L34" s="52"/>
      <c r="M34" s="52"/>
      <c r="N34" s="52"/>
      <c r="O34" s="52"/>
      <c r="P34" s="52">
        <v>1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92">
        <f t="shared" ref="AA34:AA37" si="1">P34</f>
        <v>1</v>
      </c>
    </row>
    <row r="35" spans="1:27" s="9" customFormat="1" ht="15" hidden="1" x14ac:dyDescent="0.4">
      <c r="A35" s="27" t="s">
        <v>20</v>
      </c>
      <c r="B35" s="22" t="s">
        <v>56</v>
      </c>
      <c r="C35" s="20" t="s">
        <v>97</v>
      </c>
      <c r="D35" s="20" t="s">
        <v>21</v>
      </c>
      <c r="E35" s="20">
        <v>6503</v>
      </c>
      <c r="F35" s="20">
        <v>17.277999999999999</v>
      </c>
      <c r="G35" s="104" t="s">
        <v>30</v>
      </c>
      <c r="H35" s="24"/>
      <c r="I35" s="57"/>
      <c r="J35" s="57"/>
      <c r="K35" s="57"/>
      <c r="L35" s="57"/>
      <c r="M35" s="57"/>
      <c r="N35" s="57"/>
      <c r="O35" s="57"/>
      <c r="P35" s="57">
        <f>926333-1</f>
        <v>926332</v>
      </c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92">
        <f t="shared" si="1"/>
        <v>926332</v>
      </c>
    </row>
    <row r="36" spans="1:27" s="9" customFormat="1" ht="15" hidden="1" x14ac:dyDescent="0.4">
      <c r="A36" s="27" t="s">
        <v>20</v>
      </c>
      <c r="B36" s="22" t="s">
        <v>58</v>
      </c>
      <c r="C36" s="20" t="s">
        <v>97</v>
      </c>
      <c r="D36" s="20" t="s">
        <v>21</v>
      </c>
      <c r="E36" s="20">
        <v>6503</v>
      </c>
      <c r="F36" s="20">
        <v>17.277999999999999</v>
      </c>
      <c r="G36" s="104" t="s">
        <v>30</v>
      </c>
      <c r="H36" s="24"/>
      <c r="I36" s="57"/>
      <c r="J36" s="57"/>
      <c r="K36" s="57"/>
      <c r="L36" s="57"/>
      <c r="M36" s="57"/>
      <c r="N36" s="57"/>
      <c r="O36" s="57"/>
      <c r="P36" s="57">
        <v>1</v>
      </c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92">
        <f t="shared" si="1"/>
        <v>1</v>
      </c>
    </row>
    <row r="37" spans="1:27" s="9" customFormat="1" ht="15" hidden="1" x14ac:dyDescent="0.4">
      <c r="A37" s="27"/>
      <c r="B37" s="22"/>
      <c r="C37" s="26"/>
      <c r="D37" s="20"/>
      <c r="E37" s="22"/>
      <c r="F37" s="20"/>
      <c r="G37" s="20"/>
      <c r="H37" s="24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92">
        <f t="shared" si="1"/>
        <v>0</v>
      </c>
    </row>
    <row r="38" spans="1:27" s="9" customFormat="1" ht="15" hidden="1" x14ac:dyDescent="0.4">
      <c r="A38" s="27" t="s">
        <v>142</v>
      </c>
      <c r="B38" s="22" t="s">
        <v>56</v>
      </c>
      <c r="C38" s="20" t="s">
        <v>97</v>
      </c>
      <c r="D38" s="20" t="s">
        <v>21</v>
      </c>
      <c r="E38" s="20">
        <v>6523</v>
      </c>
      <c r="F38" s="20">
        <v>17.277999999999999</v>
      </c>
      <c r="G38" s="104" t="s">
        <v>30</v>
      </c>
      <c r="H38" s="24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>
        <v>16000</v>
      </c>
      <c r="W38" s="57"/>
      <c r="X38" s="57"/>
      <c r="Y38" s="57"/>
      <c r="Z38" s="57"/>
      <c r="AA38" s="92">
        <f>V38</f>
        <v>16000</v>
      </c>
    </row>
    <row r="39" spans="1:27" s="9" customFormat="1" ht="18.45" hidden="1" x14ac:dyDescent="0.4">
      <c r="A39" s="37"/>
      <c r="B39" s="22"/>
      <c r="C39" s="36"/>
      <c r="D39" s="36"/>
      <c r="E39" s="36"/>
      <c r="F39" s="20"/>
      <c r="G39" s="20"/>
      <c r="H39" s="24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92">
        <f>SUM(H39:I39)</f>
        <v>0</v>
      </c>
    </row>
    <row r="40" spans="1:27" s="9" customFormat="1" ht="15" x14ac:dyDescent="0.4">
      <c r="A40" s="27"/>
      <c r="B40" s="22"/>
      <c r="C40" s="20"/>
      <c r="D40" s="20"/>
      <c r="E40" s="22"/>
      <c r="F40" s="20"/>
      <c r="G40" s="20"/>
      <c r="H40" s="24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92">
        <f>SUM(H40:I40)</f>
        <v>0</v>
      </c>
    </row>
    <row r="41" spans="1:27" s="65" customFormat="1" ht="15.45" x14ac:dyDescent="0.4">
      <c r="A41" s="62" t="s">
        <v>8</v>
      </c>
      <c r="B41" s="60"/>
      <c r="C41" s="49"/>
      <c r="D41" s="49"/>
      <c r="E41" s="60"/>
      <c r="F41" s="49"/>
      <c r="G41" s="49"/>
      <c r="H41" s="63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94">
        <f>SUM(H41:I41)</f>
        <v>0</v>
      </c>
    </row>
    <row r="42" spans="1:27" s="65" customFormat="1" ht="15.45" x14ac:dyDescent="0.4">
      <c r="A42" s="49" t="s">
        <v>38</v>
      </c>
      <c r="B42" s="60"/>
      <c r="C42" s="49"/>
      <c r="D42" s="49"/>
      <c r="E42" s="60"/>
      <c r="F42" s="66"/>
      <c r="G42" s="49"/>
      <c r="H42" s="63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94">
        <f t="shared" ref="AA42" si="2">SUM(H42:I42)</f>
        <v>0</v>
      </c>
    </row>
    <row r="43" spans="1:27" s="65" customFormat="1" ht="15.9" hidden="1" x14ac:dyDescent="0.45">
      <c r="A43" s="67" t="s">
        <v>13</v>
      </c>
      <c r="B43" s="60"/>
      <c r="C43" s="49" t="s">
        <v>24</v>
      </c>
      <c r="D43" s="49" t="s">
        <v>25</v>
      </c>
      <c r="E43" s="49" t="s">
        <v>26</v>
      </c>
      <c r="F43" s="60">
        <v>17.207000000000001</v>
      </c>
      <c r="G43" s="56" t="s">
        <v>31</v>
      </c>
      <c r="H43" s="63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>
        <f>460404.253553603-1</f>
        <v>460403.25355360302</v>
      </c>
      <c r="U43" s="64"/>
      <c r="V43" s="64"/>
      <c r="W43" s="64"/>
      <c r="X43" s="64"/>
      <c r="Y43" s="64"/>
      <c r="Z43" s="64"/>
      <c r="AA43" s="94">
        <f>T43</f>
        <v>460403.25355360302</v>
      </c>
    </row>
    <row r="44" spans="1:27" s="65" customFormat="1" ht="15.9" hidden="1" x14ac:dyDescent="0.45">
      <c r="A44" s="67" t="s">
        <v>13</v>
      </c>
      <c r="B44" s="60"/>
      <c r="C44" s="49" t="s">
        <v>24</v>
      </c>
      <c r="D44" s="49" t="s">
        <v>25</v>
      </c>
      <c r="E44" s="49" t="s">
        <v>26</v>
      </c>
      <c r="F44" s="60">
        <v>17.207000000000001</v>
      </c>
      <c r="G44" s="56" t="s">
        <v>31</v>
      </c>
      <c r="H44" s="63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>
        <v>1</v>
      </c>
      <c r="U44" s="64"/>
      <c r="V44" s="64"/>
      <c r="W44" s="64"/>
      <c r="X44" s="64"/>
      <c r="Y44" s="64"/>
      <c r="Z44" s="64"/>
      <c r="AA44" s="94">
        <f t="shared" ref="AA44:AA64" si="3">T44</f>
        <v>1</v>
      </c>
    </row>
    <row r="45" spans="1:27" s="65" customFormat="1" ht="15.9" hidden="1" x14ac:dyDescent="0.45">
      <c r="A45" s="67" t="s">
        <v>14</v>
      </c>
      <c r="B45" s="60"/>
      <c r="C45" s="49" t="s">
        <v>24</v>
      </c>
      <c r="D45" s="49" t="s">
        <v>25</v>
      </c>
      <c r="E45" s="49" t="s">
        <v>27</v>
      </c>
      <c r="F45" s="60" t="s">
        <v>28</v>
      </c>
      <c r="G45" s="56" t="s">
        <v>31</v>
      </c>
      <c r="H45" s="63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>
        <f>115096-1</f>
        <v>115095</v>
      </c>
      <c r="U45" s="64"/>
      <c r="V45" s="64"/>
      <c r="W45" s="64"/>
      <c r="X45" s="64"/>
      <c r="Y45" s="64"/>
      <c r="Z45" s="64"/>
      <c r="AA45" s="94">
        <f t="shared" si="3"/>
        <v>115095</v>
      </c>
    </row>
    <row r="46" spans="1:27" s="65" customFormat="1" ht="15.9" hidden="1" x14ac:dyDescent="0.45">
      <c r="A46" s="67" t="s">
        <v>14</v>
      </c>
      <c r="B46" s="60"/>
      <c r="C46" s="49" t="s">
        <v>24</v>
      </c>
      <c r="D46" s="49" t="s">
        <v>25</v>
      </c>
      <c r="E46" s="49" t="s">
        <v>27</v>
      </c>
      <c r="F46" s="60" t="s">
        <v>28</v>
      </c>
      <c r="G46" s="56" t="s">
        <v>31</v>
      </c>
      <c r="H46" s="63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>
        <v>1</v>
      </c>
      <c r="U46" s="64"/>
      <c r="V46" s="64"/>
      <c r="W46" s="64"/>
      <c r="X46" s="64"/>
      <c r="Y46" s="64"/>
      <c r="Z46" s="64"/>
      <c r="AA46" s="94">
        <f t="shared" si="3"/>
        <v>1</v>
      </c>
    </row>
    <row r="47" spans="1:27" s="65" customFormat="1" ht="15.45" hidden="1" x14ac:dyDescent="0.4">
      <c r="A47" s="59" t="s">
        <v>42</v>
      </c>
      <c r="B47" s="60" t="s">
        <v>43</v>
      </c>
      <c r="C47" s="61" t="s">
        <v>44</v>
      </c>
      <c r="D47" s="49" t="s">
        <v>15</v>
      </c>
      <c r="E47" s="49" t="s">
        <v>16</v>
      </c>
      <c r="F47" s="49">
        <v>10.561</v>
      </c>
      <c r="G47" s="49" t="s">
        <v>45</v>
      </c>
      <c r="H47" s="64">
        <v>1953.12</v>
      </c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94">
        <f t="shared" si="3"/>
        <v>0</v>
      </c>
    </row>
    <row r="48" spans="1:27" s="65" customFormat="1" ht="15.45" hidden="1" x14ac:dyDescent="0.4">
      <c r="A48" s="59" t="s">
        <v>42</v>
      </c>
      <c r="B48" s="60" t="s">
        <v>43</v>
      </c>
      <c r="C48" s="61" t="s">
        <v>44</v>
      </c>
      <c r="D48" s="49" t="s">
        <v>15</v>
      </c>
      <c r="E48" s="49" t="s">
        <v>16</v>
      </c>
      <c r="F48" s="49">
        <v>10.561</v>
      </c>
      <c r="G48" s="49" t="s">
        <v>45</v>
      </c>
      <c r="H48" s="63"/>
      <c r="I48" s="64"/>
      <c r="J48" s="64"/>
      <c r="K48" s="64"/>
      <c r="L48" s="64"/>
      <c r="M48" s="64">
        <v>3604.1630624999998</v>
      </c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94">
        <f t="shared" si="3"/>
        <v>0</v>
      </c>
    </row>
    <row r="49" spans="1:27" s="65" customFormat="1" ht="15.45" hidden="1" x14ac:dyDescent="0.4">
      <c r="A49" s="59" t="s">
        <v>42</v>
      </c>
      <c r="B49" s="60" t="s">
        <v>43</v>
      </c>
      <c r="C49" s="61" t="s">
        <v>44</v>
      </c>
      <c r="D49" s="49" t="s">
        <v>15</v>
      </c>
      <c r="E49" s="49" t="s">
        <v>16</v>
      </c>
      <c r="F49" s="49">
        <v>10.561</v>
      </c>
      <c r="G49" s="49" t="s">
        <v>45</v>
      </c>
      <c r="H49" s="63"/>
      <c r="I49" s="64"/>
      <c r="J49" s="64"/>
      <c r="K49" s="64"/>
      <c r="L49" s="64"/>
      <c r="M49" s="64">
        <v>5255.2169375000003</v>
      </c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94">
        <f t="shared" si="3"/>
        <v>0</v>
      </c>
    </row>
    <row r="50" spans="1:27" s="65" customFormat="1" ht="15.45" hidden="1" x14ac:dyDescent="0.4">
      <c r="A50" s="103" t="s">
        <v>87</v>
      </c>
      <c r="B50" s="22" t="s">
        <v>88</v>
      </c>
      <c r="C50" s="20" t="s">
        <v>89</v>
      </c>
      <c r="D50" s="20" t="s">
        <v>90</v>
      </c>
      <c r="E50" s="20" t="s">
        <v>91</v>
      </c>
      <c r="F50" s="60"/>
      <c r="G50" s="60"/>
      <c r="H50" s="63"/>
      <c r="I50" s="64"/>
      <c r="J50" s="64"/>
      <c r="K50" s="64"/>
      <c r="L50" s="64"/>
      <c r="M50" s="64"/>
      <c r="N50" s="64"/>
      <c r="O50" s="64">
        <f>159292.14790342-1</f>
        <v>159291.14790342</v>
      </c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94">
        <f t="shared" si="3"/>
        <v>0</v>
      </c>
    </row>
    <row r="51" spans="1:27" s="65" customFormat="1" ht="15.45" hidden="1" x14ac:dyDescent="0.4">
      <c r="A51" s="103" t="s">
        <v>87</v>
      </c>
      <c r="B51" s="22" t="s">
        <v>92</v>
      </c>
      <c r="C51" s="20" t="s">
        <v>89</v>
      </c>
      <c r="D51" s="20" t="s">
        <v>90</v>
      </c>
      <c r="E51" s="20" t="s">
        <v>91</v>
      </c>
      <c r="F51" s="60"/>
      <c r="G51" s="60"/>
      <c r="H51" s="63"/>
      <c r="I51" s="64"/>
      <c r="J51" s="64"/>
      <c r="K51" s="64"/>
      <c r="L51" s="64"/>
      <c r="M51" s="64"/>
      <c r="N51" s="64"/>
      <c r="O51" s="64">
        <v>1</v>
      </c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94">
        <f t="shared" si="3"/>
        <v>0</v>
      </c>
    </row>
    <row r="52" spans="1:27" s="65" customFormat="1" ht="15.45" hidden="1" x14ac:dyDescent="0.4">
      <c r="A52" s="103" t="s">
        <v>128</v>
      </c>
      <c r="B52" s="22" t="s">
        <v>88</v>
      </c>
      <c r="C52" s="20" t="s">
        <v>89</v>
      </c>
      <c r="D52" s="20" t="s">
        <v>90</v>
      </c>
      <c r="E52" s="20" t="s">
        <v>91</v>
      </c>
      <c r="F52" s="60"/>
      <c r="G52" s="69"/>
      <c r="H52" s="63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>
        <f>210281-1</f>
        <v>210280</v>
      </c>
      <c r="T52" s="64"/>
      <c r="U52" s="64"/>
      <c r="V52" s="64"/>
      <c r="W52" s="64"/>
      <c r="X52" s="64"/>
      <c r="Y52" s="64"/>
      <c r="Z52" s="64"/>
      <c r="AA52" s="94">
        <f t="shared" si="3"/>
        <v>0</v>
      </c>
    </row>
    <row r="53" spans="1:27" s="65" customFormat="1" ht="15.45" hidden="1" x14ac:dyDescent="0.4">
      <c r="A53" s="103" t="s">
        <v>128</v>
      </c>
      <c r="B53" s="22" t="s">
        <v>92</v>
      </c>
      <c r="C53" s="20" t="s">
        <v>89</v>
      </c>
      <c r="D53" s="20" t="s">
        <v>90</v>
      </c>
      <c r="E53" s="20" t="s">
        <v>91</v>
      </c>
      <c r="F53" s="60"/>
      <c r="G53" s="69"/>
      <c r="H53" s="63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>
        <v>1</v>
      </c>
      <c r="T53" s="64"/>
      <c r="U53" s="64"/>
      <c r="V53" s="64"/>
      <c r="W53" s="64"/>
      <c r="X53" s="64"/>
      <c r="Y53" s="64"/>
      <c r="Z53" s="64"/>
      <c r="AA53" s="94">
        <f t="shared" si="3"/>
        <v>0</v>
      </c>
    </row>
    <row r="54" spans="1:27" s="65" customFormat="1" ht="15.45" hidden="1" x14ac:dyDescent="0.4">
      <c r="A54" s="103" t="s">
        <v>102</v>
      </c>
      <c r="B54" s="22" t="s">
        <v>56</v>
      </c>
      <c r="C54" s="105" t="s">
        <v>103</v>
      </c>
      <c r="D54" s="106" t="s">
        <v>104</v>
      </c>
      <c r="E54" s="20" t="s">
        <v>105</v>
      </c>
      <c r="F54" s="60"/>
      <c r="G54" s="69"/>
      <c r="H54" s="63"/>
      <c r="I54" s="64"/>
      <c r="J54" s="64"/>
      <c r="K54" s="64"/>
      <c r="L54" s="64"/>
      <c r="M54" s="64"/>
      <c r="N54" s="64"/>
      <c r="O54" s="64"/>
      <c r="P54" s="64"/>
      <c r="Q54" s="64">
        <v>5805</v>
      </c>
      <c r="R54" s="64"/>
      <c r="S54" s="64"/>
      <c r="T54" s="64"/>
      <c r="U54" s="64"/>
      <c r="V54" s="64"/>
      <c r="W54" s="64"/>
      <c r="X54" s="64"/>
      <c r="Y54" s="64"/>
      <c r="Z54" s="64"/>
      <c r="AA54" s="94">
        <f t="shared" si="3"/>
        <v>0</v>
      </c>
    </row>
    <row r="55" spans="1:27" s="65" customFormat="1" ht="15.45" hidden="1" x14ac:dyDescent="0.4">
      <c r="A55" s="103" t="s">
        <v>106</v>
      </c>
      <c r="B55" s="22" t="s">
        <v>56</v>
      </c>
      <c r="C55" s="107" t="s">
        <v>107</v>
      </c>
      <c r="D55" s="107" t="s">
        <v>108</v>
      </c>
      <c r="E55" s="20" t="s">
        <v>109</v>
      </c>
      <c r="F55" s="69"/>
      <c r="G55" s="69"/>
      <c r="H55" s="63"/>
      <c r="I55" s="64"/>
      <c r="J55" s="64"/>
      <c r="K55" s="64"/>
      <c r="L55" s="64"/>
      <c r="M55" s="64"/>
      <c r="N55" s="64"/>
      <c r="O55" s="64"/>
      <c r="P55" s="64"/>
      <c r="Q55" s="64">
        <v>11392.33</v>
      </c>
      <c r="R55" s="64"/>
      <c r="S55" s="64"/>
      <c r="T55" s="64"/>
      <c r="U55" s="64"/>
      <c r="V55" s="64"/>
      <c r="W55" s="64"/>
      <c r="X55" s="64"/>
      <c r="Y55" s="64"/>
      <c r="Z55" s="64"/>
      <c r="AA55" s="94">
        <f t="shared" si="3"/>
        <v>0</v>
      </c>
    </row>
    <row r="56" spans="1:27" s="65" customFormat="1" ht="15.45" hidden="1" x14ac:dyDescent="0.4">
      <c r="A56" s="103" t="s">
        <v>110</v>
      </c>
      <c r="B56" s="22" t="s">
        <v>56</v>
      </c>
      <c r="C56" s="108" t="s">
        <v>111</v>
      </c>
      <c r="D56" s="108" t="s">
        <v>112</v>
      </c>
      <c r="E56" s="20" t="s">
        <v>113</v>
      </c>
      <c r="F56" s="72"/>
      <c r="G56" s="69"/>
      <c r="H56" s="63"/>
      <c r="I56" s="64"/>
      <c r="J56" s="64"/>
      <c r="K56" s="64"/>
      <c r="L56" s="64"/>
      <c r="M56" s="64"/>
      <c r="N56" s="64"/>
      <c r="O56" s="64"/>
      <c r="P56" s="64"/>
      <c r="Q56" s="64">
        <v>15189.78</v>
      </c>
      <c r="R56" s="64"/>
      <c r="S56" s="64"/>
      <c r="T56" s="64"/>
      <c r="U56" s="64"/>
      <c r="V56" s="64"/>
      <c r="W56" s="64"/>
      <c r="X56" s="64"/>
      <c r="Y56" s="64"/>
      <c r="Z56" s="64"/>
      <c r="AA56" s="94">
        <f t="shared" si="3"/>
        <v>0</v>
      </c>
    </row>
    <row r="57" spans="1:27" s="65" customFormat="1" ht="15.45" hidden="1" x14ac:dyDescent="0.4">
      <c r="A57" s="103" t="s">
        <v>114</v>
      </c>
      <c r="B57" s="22" t="s">
        <v>56</v>
      </c>
      <c r="C57" s="116" t="s">
        <v>115</v>
      </c>
      <c r="D57" s="116" t="s">
        <v>116</v>
      </c>
      <c r="E57" s="115" t="s">
        <v>117</v>
      </c>
      <c r="F57" s="68"/>
      <c r="G57" s="68"/>
      <c r="H57" s="63"/>
      <c r="I57" s="64"/>
      <c r="J57" s="64"/>
      <c r="K57" s="64"/>
      <c r="L57" s="64"/>
      <c r="M57" s="64"/>
      <c r="N57" s="64"/>
      <c r="O57" s="64"/>
      <c r="P57" s="64"/>
      <c r="Q57" s="64">
        <v>11586.25</v>
      </c>
      <c r="R57" s="64"/>
      <c r="S57" s="64"/>
      <c r="T57" s="64"/>
      <c r="U57" s="64"/>
      <c r="V57" s="64"/>
      <c r="W57" s="64"/>
      <c r="X57" s="64"/>
      <c r="Y57" s="64"/>
      <c r="Z57" s="64"/>
      <c r="AA57" s="94">
        <f t="shared" si="3"/>
        <v>0</v>
      </c>
    </row>
    <row r="58" spans="1:27" s="65" customFormat="1" ht="15.45" hidden="1" x14ac:dyDescent="0.4">
      <c r="A58" s="103" t="s">
        <v>134</v>
      </c>
      <c r="B58" s="22" t="s">
        <v>56</v>
      </c>
      <c r="C58" s="20" t="s">
        <v>135</v>
      </c>
      <c r="D58" s="20" t="s">
        <v>136</v>
      </c>
      <c r="E58" s="20" t="s">
        <v>137</v>
      </c>
      <c r="F58" s="60"/>
      <c r="G58" s="60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>
        <v>11156</v>
      </c>
      <c r="V58" s="75"/>
      <c r="W58" s="75"/>
      <c r="X58" s="75"/>
      <c r="Y58" s="75"/>
      <c r="Z58" s="75"/>
      <c r="AA58" s="94">
        <f>U58</f>
        <v>11156</v>
      </c>
    </row>
    <row r="59" spans="1:27" s="65" customFormat="1" ht="15.45" hidden="1" x14ac:dyDescent="0.4">
      <c r="A59" s="103" t="s">
        <v>145</v>
      </c>
      <c r="B59" s="22" t="s">
        <v>56</v>
      </c>
      <c r="C59" s="117" t="s">
        <v>146</v>
      </c>
      <c r="D59" s="50" t="s">
        <v>147</v>
      </c>
      <c r="E59" s="20" t="s">
        <v>148</v>
      </c>
      <c r="F59" s="60"/>
      <c r="G59" s="60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>
        <v>3074.94</v>
      </c>
      <c r="X59" s="75"/>
      <c r="Y59" s="75"/>
      <c r="Z59" s="75"/>
      <c r="AA59" s="94">
        <f>W59</f>
        <v>3074.94</v>
      </c>
    </row>
    <row r="60" spans="1:27" s="65" customFormat="1" ht="15.45" hidden="1" x14ac:dyDescent="0.4">
      <c r="A60" s="112" t="s">
        <v>151</v>
      </c>
      <c r="B60" s="22" t="s">
        <v>56</v>
      </c>
      <c r="C60" s="118" t="s">
        <v>155</v>
      </c>
      <c r="D60" s="119" t="s">
        <v>152</v>
      </c>
      <c r="E60" s="20" t="s">
        <v>153</v>
      </c>
      <c r="F60" s="69"/>
      <c r="G60" s="69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>
        <v>1181.1600000000001</v>
      </c>
      <c r="Y60" s="75"/>
      <c r="Z60" s="75"/>
      <c r="AA60" s="94">
        <f>X60</f>
        <v>1181.1600000000001</v>
      </c>
    </row>
    <row r="61" spans="1:27" s="65" customFormat="1" ht="15.45" x14ac:dyDescent="0.4">
      <c r="A61" s="112" t="s">
        <v>161</v>
      </c>
      <c r="B61" s="22" t="s">
        <v>56</v>
      </c>
      <c r="C61" s="117" t="s">
        <v>162</v>
      </c>
      <c r="D61" s="20" t="s">
        <v>15</v>
      </c>
      <c r="E61" s="20" t="s">
        <v>16</v>
      </c>
      <c r="F61" s="20">
        <v>10.561</v>
      </c>
      <c r="G61" s="19" t="s">
        <v>45</v>
      </c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>
        <f>7812.5-1</f>
        <v>7811.5</v>
      </c>
      <c r="AA61" s="94">
        <f>Z61</f>
        <v>7811.5</v>
      </c>
    </row>
    <row r="62" spans="1:27" s="65" customFormat="1" ht="15.45" x14ac:dyDescent="0.4">
      <c r="A62" s="112" t="s">
        <v>161</v>
      </c>
      <c r="B62" s="22" t="s">
        <v>52</v>
      </c>
      <c r="C62" s="117" t="s">
        <v>162</v>
      </c>
      <c r="D62" s="20" t="s">
        <v>15</v>
      </c>
      <c r="E62" s="20" t="s">
        <v>16</v>
      </c>
      <c r="F62" s="20">
        <v>10.561</v>
      </c>
      <c r="G62" s="19" t="s">
        <v>45</v>
      </c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>
        <v>1</v>
      </c>
      <c r="AA62" s="94">
        <f>Z62</f>
        <v>1</v>
      </c>
    </row>
    <row r="63" spans="1:27" s="65" customFormat="1" ht="14.5" customHeight="1" x14ac:dyDescent="0.4">
      <c r="A63" s="73"/>
      <c r="B63" s="76"/>
      <c r="C63" s="70"/>
      <c r="D63" s="70"/>
      <c r="E63" s="71"/>
      <c r="F63" s="76"/>
      <c r="G63" s="76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94">
        <f t="shared" si="3"/>
        <v>0</v>
      </c>
    </row>
    <row r="64" spans="1:27" s="65" customFormat="1" ht="15.45" x14ac:dyDescent="0.4">
      <c r="A64" s="62"/>
      <c r="B64" s="76"/>
      <c r="C64" s="70"/>
      <c r="D64" s="70"/>
      <c r="E64" s="71"/>
      <c r="F64" s="76"/>
      <c r="G64" s="76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94">
        <f t="shared" si="3"/>
        <v>0</v>
      </c>
    </row>
    <row r="65" spans="1:27" s="65" customFormat="1" ht="15.45" x14ac:dyDescent="0.4">
      <c r="A65" s="49"/>
      <c r="B65" s="76"/>
      <c r="C65" s="77"/>
      <c r="D65" s="77"/>
      <c r="E65" s="78"/>
      <c r="F65" s="76"/>
      <c r="G65" s="76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94"/>
    </row>
    <row r="66" spans="1:27" s="65" customFormat="1" ht="15.9" x14ac:dyDescent="0.45">
      <c r="A66" s="79"/>
      <c r="B66" s="60"/>
      <c r="C66" s="80"/>
      <c r="D66" s="80"/>
      <c r="E66" s="71"/>
      <c r="F66" s="74"/>
      <c r="G66" s="56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94">
        <f t="shared" ref="AA66:AA68" si="4">SUM(H66:I66)</f>
        <v>0</v>
      </c>
    </row>
    <row r="67" spans="1:27" s="83" customFormat="1" ht="15.9" hidden="1" x14ac:dyDescent="0.45">
      <c r="A67" s="62" t="s">
        <v>8</v>
      </c>
      <c r="B67" s="81"/>
      <c r="C67" s="82"/>
      <c r="D67" s="48"/>
      <c r="E67" s="82"/>
      <c r="F67" s="48"/>
      <c r="G67" s="48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94">
        <f t="shared" si="4"/>
        <v>0</v>
      </c>
    </row>
    <row r="68" spans="1:27" s="83" customFormat="1" ht="15.9" hidden="1" x14ac:dyDescent="0.45">
      <c r="A68" s="49" t="s">
        <v>65</v>
      </c>
      <c r="B68" s="48"/>
      <c r="C68" s="82"/>
      <c r="D68" s="48"/>
      <c r="E68" s="82"/>
      <c r="F68" s="48"/>
      <c r="G68" s="48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94">
        <f t="shared" si="4"/>
        <v>0</v>
      </c>
    </row>
    <row r="69" spans="1:27" s="83" customFormat="1" ht="15.9" hidden="1" x14ac:dyDescent="0.45">
      <c r="A69" s="84" t="s">
        <v>12</v>
      </c>
      <c r="B69" s="43" t="s">
        <v>37</v>
      </c>
      <c r="C69" s="35" t="s">
        <v>66</v>
      </c>
      <c r="D69" s="95" t="s">
        <v>67</v>
      </c>
      <c r="E69" s="95" t="s">
        <v>68</v>
      </c>
      <c r="F69" s="22" t="s">
        <v>69</v>
      </c>
      <c r="G69" s="60"/>
      <c r="H69" s="75"/>
      <c r="I69" s="75"/>
      <c r="J69" s="75"/>
      <c r="K69" s="75">
        <v>897663.01</v>
      </c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94">
        <f>K69</f>
        <v>897663.01</v>
      </c>
    </row>
    <row r="70" spans="1:27" s="83" customFormat="1" ht="15.9" hidden="1" x14ac:dyDescent="0.45">
      <c r="A70" s="96" t="s">
        <v>71</v>
      </c>
      <c r="B70" s="43" t="s">
        <v>37</v>
      </c>
      <c r="C70" s="97" t="s">
        <v>72</v>
      </c>
      <c r="D70" s="95" t="s">
        <v>73</v>
      </c>
      <c r="E70" s="98" t="s">
        <v>74</v>
      </c>
      <c r="F70" s="20" t="s">
        <v>69</v>
      </c>
      <c r="G70" s="60"/>
      <c r="H70" s="75"/>
      <c r="I70" s="75"/>
      <c r="J70" s="75"/>
      <c r="K70" s="75"/>
      <c r="L70" s="75">
        <v>95000</v>
      </c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94">
        <f>SUM(L70)</f>
        <v>95000</v>
      </c>
    </row>
    <row r="71" spans="1:27" s="83" customFormat="1" ht="15.9" hidden="1" x14ac:dyDescent="0.45">
      <c r="A71" s="84"/>
      <c r="B71" s="60"/>
      <c r="C71" s="70"/>
      <c r="D71" s="70"/>
      <c r="E71" s="70"/>
      <c r="F71" s="60"/>
      <c r="G71" s="60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94">
        <f>SUM(H71:I71)</f>
        <v>0</v>
      </c>
    </row>
    <row r="72" spans="1:27" s="83" customFormat="1" ht="15.9" hidden="1" x14ac:dyDescent="0.45">
      <c r="A72" s="85"/>
      <c r="B72" s="85"/>
      <c r="C72" s="85"/>
      <c r="D72" s="48"/>
      <c r="E72" s="48"/>
      <c r="F72" s="48"/>
      <c r="G72" s="48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94">
        <f t="shared" ref="AA72" si="5">SUM(H72:I72)</f>
        <v>0</v>
      </c>
    </row>
    <row r="73" spans="1:27" s="83" customFormat="1" ht="15.9" x14ac:dyDescent="0.45">
      <c r="A73" s="67" t="s">
        <v>0</v>
      </c>
      <c r="B73" s="67"/>
      <c r="C73" s="87"/>
      <c r="D73" s="87"/>
      <c r="E73" s="87"/>
      <c r="F73" s="87"/>
      <c r="G73" s="87"/>
      <c r="H73" s="86">
        <f>SUM(H25:H72)</f>
        <v>1953.12</v>
      </c>
      <c r="I73" s="86">
        <f>SUM(I16:I19)</f>
        <v>419204.73</v>
      </c>
      <c r="J73" s="86">
        <f>SUM(J24:J28)</f>
        <v>1260623</v>
      </c>
      <c r="K73" s="86">
        <f>SUM(K66:K71)</f>
        <v>897663.01</v>
      </c>
      <c r="L73" s="86">
        <f>SUM(L67:L72)</f>
        <v>95000</v>
      </c>
      <c r="M73" s="86">
        <f>SUM(M42:M70)</f>
        <v>8859.380000000001</v>
      </c>
      <c r="N73" s="86">
        <f>SUM(N24:N35)</f>
        <v>687731</v>
      </c>
      <c r="O73" s="86">
        <f>SUM(O42:O58)</f>
        <v>159292.14790342</v>
      </c>
      <c r="P73" s="86">
        <f>SUM(P32:P39)</f>
        <v>1180896</v>
      </c>
      <c r="Q73" s="86">
        <f>SUM(Q41:Q64)</f>
        <v>43973.36</v>
      </c>
      <c r="R73" s="86">
        <f>SUM(R7:R11)</f>
        <v>34597</v>
      </c>
      <c r="S73" s="86">
        <f>SUM(S42:S66)</f>
        <v>210281</v>
      </c>
      <c r="T73" s="86">
        <f>SUM(T42:T64)</f>
        <v>575500.25355360308</v>
      </c>
      <c r="U73" s="86">
        <f>SUM(U41:U60)</f>
        <v>11156</v>
      </c>
      <c r="V73" s="86">
        <f>SUM(V22:V40)</f>
        <v>16000</v>
      </c>
      <c r="W73" s="86">
        <f>SUM(W42:W63)</f>
        <v>3074.94</v>
      </c>
      <c r="X73" s="86">
        <f>SUM(X42:X64)</f>
        <v>1181.1600000000001</v>
      </c>
      <c r="Y73" s="86">
        <f>SUM(Y16:Y19)</f>
        <v>240050</v>
      </c>
      <c r="Z73" s="86">
        <f>SUM(Z61:Z63)</f>
        <v>7812.5</v>
      </c>
      <c r="AA73" s="94"/>
    </row>
    <row r="74" spans="1:27" s="83" customFormat="1" ht="15.9" x14ac:dyDescent="0.45">
      <c r="A74" s="88"/>
      <c r="B74" s="88"/>
      <c r="C74" s="89"/>
      <c r="D74" s="89"/>
      <c r="E74" s="89"/>
      <c r="F74" s="89"/>
      <c r="G74" s="89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1"/>
    </row>
    <row r="75" spans="1:27" ht="14.6" x14ac:dyDescent="0.4">
      <c r="A75" s="30" t="s">
        <v>9</v>
      </c>
    </row>
    <row r="76" spans="1:27" ht="14.6" hidden="1" x14ac:dyDescent="0.4">
      <c r="A76" s="30" t="s">
        <v>40</v>
      </c>
    </row>
    <row r="77" spans="1:27" ht="14.6" hidden="1" x14ac:dyDescent="0.4">
      <c r="A77" s="42" t="s">
        <v>41</v>
      </c>
    </row>
    <row r="78" spans="1:27" ht="14.6" hidden="1" x14ac:dyDescent="0.4">
      <c r="A78" s="30" t="s">
        <v>47</v>
      </c>
    </row>
    <row r="79" spans="1:27" ht="14.6" hidden="1" x14ac:dyDescent="0.4">
      <c r="A79" s="42" t="s">
        <v>48</v>
      </c>
    </row>
    <row r="80" spans="1:27" ht="14.6" hidden="1" x14ac:dyDescent="0.4">
      <c r="A80" s="30" t="s">
        <v>60</v>
      </c>
    </row>
    <row r="81" spans="1:26" ht="14.6" hidden="1" x14ac:dyDescent="0.4">
      <c r="A81" s="42" t="s">
        <v>61</v>
      </c>
    </row>
    <row r="82" spans="1:26" ht="14.6" hidden="1" x14ac:dyDescent="0.4">
      <c r="A82" s="30" t="s">
        <v>63</v>
      </c>
    </row>
    <row r="83" spans="1:26" ht="14.6" hidden="1" x14ac:dyDescent="0.4">
      <c r="A83" s="42" t="s">
        <v>64</v>
      </c>
    </row>
    <row r="84" spans="1:26" ht="14.6" hidden="1" x14ac:dyDescent="0.4">
      <c r="A84" s="30" t="s">
        <v>76</v>
      </c>
    </row>
    <row r="85" spans="1:26" ht="14.6" hidden="1" x14ac:dyDescent="0.4">
      <c r="A85" s="42" t="s">
        <v>75</v>
      </c>
    </row>
    <row r="86" spans="1:26" ht="14.6" hidden="1" x14ac:dyDescent="0.4">
      <c r="A86" s="30" t="s">
        <v>77</v>
      </c>
    </row>
    <row r="87" spans="1:26" ht="14.6" hidden="1" x14ac:dyDescent="0.4">
      <c r="A87" s="42" t="s">
        <v>41</v>
      </c>
    </row>
    <row r="88" spans="1:26" ht="14.6" hidden="1" x14ac:dyDescent="0.4">
      <c r="A88" s="30" t="s">
        <v>81</v>
      </c>
    </row>
    <row r="89" spans="1:26" ht="14.6" hidden="1" x14ac:dyDescent="0.4">
      <c r="A89" s="42" t="s">
        <v>80</v>
      </c>
    </row>
    <row r="90" spans="1:26" ht="14.6" hidden="1" x14ac:dyDescent="0.4">
      <c r="A90" s="30" t="s">
        <v>84</v>
      </c>
    </row>
    <row r="91" spans="1:26" ht="14.6" hidden="1" x14ac:dyDescent="0.4">
      <c r="A91" s="42" t="s">
        <v>85</v>
      </c>
    </row>
    <row r="92" spans="1:26" s="101" customFormat="1" ht="12.45" hidden="1" x14ac:dyDescent="0.35">
      <c r="A92" s="100" t="s">
        <v>86</v>
      </c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</row>
    <row r="94" spans="1:26" ht="14.6" hidden="1" x14ac:dyDescent="0.4">
      <c r="A94" s="30" t="s">
        <v>95</v>
      </c>
    </row>
    <row r="95" spans="1:26" ht="14.6" hidden="1" x14ac:dyDescent="0.4">
      <c r="A95" s="42" t="s">
        <v>94</v>
      </c>
    </row>
    <row r="96" spans="1:26" ht="14.6" hidden="1" x14ac:dyDescent="0.4">
      <c r="A96" s="30" t="s">
        <v>101</v>
      </c>
    </row>
    <row r="97" spans="1:1" ht="14.6" hidden="1" x14ac:dyDescent="0.4">
      <c r="A97" s="42" t="s">
        <v>100</v>
      </c>
    </row>
    <row r="98" spans="1:1" ht="14.6" hidden="1" x14ac:dyDescent="0.4">
      <c r="A98" s="30" t="s">
        <v>121</v>
      </c>
    </row>
    <row r="99" spans="1:1" ht="14.6" hidden="1" x14ac:dyDescent="0.4">
      <c r="A99" s="42" t="s">
        <v>120</v>
      </c>
    </row>
    <row r="100" spans="1:1" ht="14.6" hidden="1" x14ac:dyDescent="0.4">
      <c r="A100" s="30" t="s">
        <v>129</v>
      </c>
    </row>
    <row r="101" spans="1:1" ht="14.6" hidden="1" x14ac:dyDescent="0.4">
      <c r="A101" s="42" t="s">
        <v>85</v>
      </c>
    </row>
    <row r="102" spans="1:1" ht="14.6" hidden="1" x14ac:dyDescent="0.4">
      <c r="A102" s="30" t="s">
        <v>132</v>
      </c>
    </row>
    <row r="103" spans="1:1" ht="14.6" hidden="1" x14ac:dyDescent="0.4">
      <c r="A103" s="42" t="s">
        <v>131</v>
      </c>
    </row>
    <row r="104" spans="1:1" ht="14.6" hidden="1" x14ac:dyDescent="0.4">
      <c r="A104" s="30" t="s">
        <v>139</v>
      </c>
    </row>
    <row r="105" spans="1:1" ht="14.6" hidden="1" x14ac:dyDescent="0.4">
      <c r="A105" s="42" t="s">
        <v>138</v>
      </c>
    </row>
    <row r="106" spans="1:1" ht="14.6" hidden="1" x14ac:dyDescent="0.4">
      <c r="A106" s="30" t="s">
        <v>141</v>
      </c>
    </row>
    <row r="107" spans="1:1" ht="14.6" hidden="1" x14ac:dyDescent="0.4">
      <c r="A107" s="42" t="s">
        <v>143</v>
      </c>
    </row>
    <row r="108" spans="1:1" ht="14.6" hidden="1" x14ac:dyDescent="0.4">
      <c r="A108" s="30" t="s">
        <v>149</v>
      </c>
    </row>
    <row r="109" spans="1:1" ht="14.6" hidden="1" x14ac:dyDescent="0.4">
      <c r="A109" s="42" t="s">
        <v>100</v>
      </c>
    </row>
    <row r="110" spans="1:1" ht="14.6" hidden="1" x14ac:dyDescent="0.4">
      <c r="A110" s="30" t="s">
        <v>154</v>
      </c>
    </row>
    <row r="111" spans="1:1" ht="14.6" hidden="1" x14ac:dyDescent="0.4">
      <c r="A111" s="42" t="s">
        <v>100</v>
      </c>
    </row>
    <row r="112" spans="1:1" ht="14.6" hidden="1" x14ac:dyDescent="0.4">
      <c r="A112" s="30" t="s">
        <v>156</v>
      </c>
    </row>
    <row r="113" spans="1:1" ht="14.6" hidden="1" x14ac:dyDescent="0.4">
      <c r="A113" s="42" t="s">
        <v>48</v>
      </c>
    </row>
    <row r="114" spans="1:1" ht="14.6" x14ac:dyDescent="0.4">
      <c r="A114" s="30" t="s">
        <v>159</v>
      </c>
    </row>
    <row r="115" spans="1:1" ht="14.6" x14ac:dyDescent="0.4">
      <c r="A115" s="42" t="s">
        <v>158</v>
      </c>
    </row>
    <row r="119" spans="1:1" ht="14.6" x14ac:dyDescent="0.4">
      <c r="A119" s="15" t="s">
        <v>32</v>
      </c>
    </row>
    <row r="120" spans="1:1" ht="14.6" x14ac:dyDescent="0.4">
      <c r="A120" s="53" t="s">
        <v>35</v>
      </c>
    </row>
    <row r="121" spans="1:1" ht="14.6" x14ac:dyDescent="0.4">
      <c r="A121" s="15" t="s">
        <v>33</v>
      </c>
    </row>
    <row r="122" spans="1:1" ht="14.6" x14ac:dyDescent="0.4">
      <c r="A122" s="53" t="s">
        <v>34</v>
      </c>
    </row>
  </sheetData>
  <mergeCells count="1">
    <mergeCell ref="B1:H1"/>
  </mergeCells>
  <phoneticPr fontId="0" type="noConversion"/>
  <hyperlinks>
    <hyperlink ref="A92" r:id="rId1" display="mailto:Lisa.J.Caissie@mass.gov" xr:uid="{5291787F-05B0-4B65-9A91-B505AA04B13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2019-01-09T17:59:37Z</cp:lastPrinted>
  <dcterms:created xsi:type="dcterms:W3CDTF">2000-04-13T13:33:42Z</dcterms:created>
  <dcterms:modified xsi:type="dcterms:W3CDTF">2025-05-15T14:43:42Z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