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6D6C453A-618D-463D-A6BD-BF733C8712AB}" xr6:coauthVersionLast="47" xr6:coauthVersionMax="47" xr10:uidLastSave="{00000000-0000-0000-0000-000000000000}"/>
  <bookViews>
    <workbookView xWindow="3510" yWindow="3510" windowWidth="21600" windowHeight="11325" xr2:uid="{00000000-000D-0000-FFFF-FFFF00000000}"/>
  </bookViews>
  <sheets>
    <sheet name="NORTH CENTRAL WIB" sheetId="2" r:id="rId1"/>
  </sheets>
  <definedNames>
    <definedName name="_xlnm.Print_Area" localSheetId="0">'NORTH CENTRAL WIB'!$A$1:$H$92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47" i="2" l="1"/>
  <c r="Y88" i="2"/>
  <c r="Z76" i="2"/>
  <c r="X88" i="2"/>
  <c r="Z46" i="2"/>
  <c r="W88" i="2"/>
  <c r="V32" i="2"/>
  <c r="Z32" i="2" s="1"/>
  <c r="V30" i="2"/>
  <c r="Z30" i="2" s="1"/>
  <c r="Z31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9" i="2"/>
  <c r="Z50" i="2"/>
  <c r="Z51" i="2"/>
  <c r="Z52" i="2"/>
  <c r="Z53" i="2"/>
  <c r="Z54" i="2"/>
  <c r="Z55" i="2"/>
  <c r="Z56" i="2"/>
  <c r="Z57" i="2"/>
  <c r="Z58" i="2"/>
  <c r="Z59" i="2"/>
  <c r="U40" i="2"/>
  <c r="U88" i="2" s="1"/>
  <c r="T88" i="2"/>
  <c r="S88" i="2"/>
  <c r="R38" i="2"/>
  <c r="R88" i="2" s="1"/>
  <c r="Z72" i="2"/>
  <c r="Z74" i="2"/>
  <c r="Q73" i="2"/>
  <c r="Z73" i="2" s="1"/>
  <c r="Q71" i="2"/>
  <c r="P36" i="2"/>
  <c r="P88" i="2" s="1"/>
  <c r="O68" i="2"/>
  <c r="O88" i="2" s="1"/>
  <c r="Z69" i="2"/>
  <c r="N88" i="2"/>
  <c r="M53" i="2"/>
  <c r="Z25" i="2"/>
  <c r="L88" i="2"/>
  <c r="Z24" i="2"/>
  <c r="K88" i="2"/>
  <c r="J64" i="2"/>
  <c r="Z64" i="2" s="1"/>
  <c r="J62" i="2"/>
  <c r="Z62" i="2" s="1"/>
  <c r="Z63" i="2"/>
  <c r="Z65" i="2"/>
  <c r="Z18" i="2"/>
  <c r="I17" i="2"/>
  <c r="I88" i="2" s="1"/>
  <c r="H88" i="2"/>
  <c r="Q88" i="2" l="1"/>
  <c r="V88" i="2"/>
  <c r="Z71" i="2"/>
  <c r="Z68" i="2"/>
  <c r="M88" i="2"/>
  <c r="J88" i="2"/>
  <c r="Z17" i="2"/>
</calcChain>
</file>

<file path=xl/sharedStrings.xml><?xml version="1.0" encoding="utf-8"?>
<sst xmlns="http://schemas.openxmlformats.org/spreadsheetml/2006/main" count="279" uniqueCount="162">
  <si>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</si>
  <si>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</si>
  <si>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</si>
  <si>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</si>
  <si>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</si>
  <si>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</si>
  <si>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</si>
  <si>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</si>
  <si>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</si>
  <si>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</si>
  <si>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</si>
  <si>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>NORTH CENTRAL MA WIB</t>
  </si>
  <si>
    <t xml:space="preserve"> </t>
  </si>
  <si>
    <t>N/A</t>
  </si>
  <si>
    <t>CT EOL 21CCNCENTRADE</t>
  </si>
  <si>
    <t>4400-3067</t>
  </si>
  <si>
    <t>K103</t>
  </si>
  <si>
    <t>7003-1631</t>
  </si>
  <si>
    <t>7003-1778</t>
  </si>
  <si>
    <t>7003-1630</t>
  </si>
  <si>
    <t>7002-6626</t>
  </si>
  <si>
    <t>K105</t>
  </si>
  <si>
    <t>K107</t>
  </si>
  <si>
    <t>K284</t>
  </si>
  <si>
    <t>FAIN #</t>
  </si>
  <si>
    <t>TA38685-22-55-A-25</t>
  </si>
  <si>
    <t>AA-38535-22-55-A-25</t>
  </si>
  <si>
    <t>ES38736-22-55-A-25</t>
  </si>
  <si>
    <t>DV35786-21-55-5-25</t>
  </si>
  <si>
    <t>VENDOR CUSTOMER CODE</t>
  </si>
  <si>
    <t>UEI #</t>
  </si>
  <si>
    <t>SLRBKDH2VLD5</t>
  </si>
  <si>
    <t>VC6000170635</t>
  </si>
  <si>
    <t>WPP SNAP EXPANSION</t>
  </si>
  <si>
    <t>TO ADD WPP SNAP EXPANSION FUNDS</t>
  </si>
  <si>
    <t>CT EOL 25CCNCENWP</t>
  </si>
  <si>
    <t>JULY 1, 2024-SEPT. 30, 2024</t>
  </si>
  <si>
    <t>F20243067</t>
  </si>
  <si>
    <t>INITIAL AWARD FY25</t>
  </si>
  <si>
    <t>INITIAL AWARD FY25 JUNE 5, 2024</t>
  </si>
  <si>
    <t>234MA441Q7503 </t>
  </si>
  <si>
    <t>BUDGET #1 FY25</t>
  </si>
  <si>
    <t>CT EOL 25CCNCENNEGREA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</si>
  <si>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</si>
  <si>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</si>
  <si>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</si>
  <si>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</si>
  <si>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</si>
  <si>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</si>
  <si>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</si>
  <si>
    <t>BUDGET #1 FY25 JULY 23, 2024</t>
  </si>
  <si>
    <t>TO ADD RESEA FUNDS</t>
  </si>
  <si>
    <t>BUDGET #2 FY25</t>
  </si>
  <si>
    <t>CT EOL 25CCNCENWIA</t>
  </si>
  <si>
    <t>BUDGET #2 FY25 AUGUST 2, 2024</t>
  </si>
  <si>
    <t>TO ADD WIOA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</si>
  <si>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</si>
  <si>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</si>
  <si>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</si>
  <si>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</si>
  <si>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</si>
  <si>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</si>
  <si>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#3 FY25 SEPT 18, 2024</t>
  </si>
  <si>
    <t>TO ADD SOS FUNDS</t>
  </si>
  <si>
    <t>BUDGET #3 FY25</t>
  </si>
  <si>
    <t>CT EOL 25CCNCENSOSWTF</t>
  </si>
  <si>
    <t>STATE ONE STOP</t>
  </si>
  <si>
    <t>STOSCC2025</t>
  </si>
  <si>
    <t>7003-0803</t>
  </si>
  <si>
    <t>BUDGET #4 FY25</t>
  </si>
  <si>
    <t>WORKFORCE TRAINING FUND</t>
  </si>
  <si>
    <t>WTRUSTF25</t>
  </si>
  <si>
    <t>7003-0135</t>
  </si>
  <si>
    <t>K264</t>
  </si>
  <si>
    <t>TO ADD WTF FUNDS</t>
  </si>
  <si>
    <t>BUDGET #4 FY25 SEPT 20, 2024</t>
  </si>
  <si>
    <t>BUDGET #5 FY25</t>
  </si>
  <si>
    <t>CT EOL 25CCNCENVETSUI</t>
  </si>
  <si>
    <t>JULY 24, 2024-DECEMBER 31, 2024</t>
  </si>
  <si>
    <t>FVETS2024</t>
  </si>
  <si>
    <t>7002-6628</t>
  </si>
  <si>
    <t>K111</t>
  </si>
  <si>
    <t>JVSG-RISING STAR</t>
  </si>
  <si>
    <t>K108</t>
  </si>
  <si>
    <t>TO ADD JVSG FUNDS</t>
  </si>
  <si>
    <t>BUDGET #5 FY25 OCT 11, 2024</t>
  </si>
  <si>
    <t>BUDGET #6 FY25 OCT 24, 2024</t>
  </si>
  <si>
    <t>FWIAADT25B</t>
  </si>
  <si>
    <t>BUDGET #6 FY25</t>
  </si>
  <si>
    <t>TO ADD WIOA ADULT FUNDS</t>
  </si>
  <si>
    <t>BUDGET #7 FY25 NOVEMBER 4, 2024</t>
  </si>
  <si>
    <t>TO ADD SHELTER FUNDS</t>
  </si>
  <si>
    <t>Friendly Reminder:  You must submit a budget and budget narrative for these funds.  Please submit by COB, December 9th, 2024 to Lisa Caissie at Lisa.J.Caissie@mass.gov.  Thank you.</t>
  </si>
  <si>
    <t>BUDGET #8 FY25 NOVEMBER 20, 2024</t>
  </si>
  <si>
    <t>PART 1:  MCC CAPACITY-EA SHELTER SUPPLEMENTAL FUNDING</t>
  </si>
  <si>
    <t>OCTOBER 1,2024-JUNE 30, 2025</t>
  </si>
  <si>
    <t>WKFO107425</t>
  </si>
  <si>
    <t>7002-1074</t>
  </si>
  <si>
    <t>EDCS</t>
  </si>
  <si>
    <t>JULY 1, 2025-DECEMBER 31, 2025</t>
  </si>
  <si>
    <t>BUDGET #7 FY25</t>
  </si>
  <si>
    <t>BUDGET #8 FY25</t>
  </si>
  <si>
    <t>TO ADD FY25 DISLOCATED WORKER</t>
  </si>
  <si>
    <t>BUDGET #9 FY25 NOVEMBER 21, 2024</t>
  </si>
  <si>
    <t>BUDGET #9 FY25</t>
  </si>
  <si>
    <t>DISLOCATED WORKER</t>
  </si>
  <si>
    <t>FWIADWK25A</t>
  </si>
  <si>
    <t>FWIADWK25B</t>
  </si>
  <si>
    <t>BUDGET #10 FY25</t>
  </si>
  <si>
    <r>
      <t>PART 1:  MCC CAPACITY-EA SHELTER SUPPLEMENTAL FUNDING</t>
    </r>
    <r>
      <rPr>
        <b/>
        <sz val="12"/>
        <color rgb="FFFF0000"/>
        <rFont val="Book Antiqua"/>
        <family val="1"/>
      </rPr>
      <t xml:space="preserve"> (these funds are for 2 Program Coordinators positions)</t>
    </r>
  </si>
  <si>
    <t>BUDGET #10 FY25 DECEMBER 3, 2024</t>
  </si>
  <si>
    <t>TO ADD FUNDING FOR COORDINATOR POSITIONS</t>
  </si>
  <si>
    <t>BUDGET #11 FY25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</si>
  <si>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</si>
  <si>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</si>
  <si>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</si>
  <si>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</si>
  <si>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</si>
  <si>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</si>
  <si>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</si>
  <si>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</si>
  <si>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</si>
  <si>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</si>
  <si>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</si>
  <si>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</si>
  <si>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</si>
  <si>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</si>
  <si>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</si>
  <si>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</si>
  <si>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TO ADD PARTNER FUNDS</t>
  </si>
  <si>
    <t>BUDGET #11 FY25 DECEMBER 20, 2024</t>
  </si>
  <si>
    <t>BUDGET #12 FY25</t>
  </si>
  <si>
    <t>BUDGET #12 FY25 DECEMBER 23, 2024</t>
  </si>
  <si>
    <t xml:space="preserve">JVSG FY25 Infrastructure </t>
  </si>
  <si>
    <t>K109</t>
  </si>
  <si>
    <t>BUDGET #13 FY25</t>
  </si>
  <si>
    <t>PART 2A:  MCC CAPACITY-EA SHELTER SUPPLEMENTAL FUNDING</t>
  </si>
  <si>
    <t>BUDGET #13 FY25 JANUARY 8, 2025</t>
  </si>
  <si>
    <t>BUDGET #14 FY25</t>
  </si>
  <si>
    <t>TO ADD WP FUNDS</t>
  </si>
  <si>
    <t>BUDGET #14 FY25 JANUARY 14, 2025</t>
  </si>
  <si>
    <t>WP 90%</t>
  </si>
  <si>
    <t>FES2025</t>
  </si>
  <si>
    <t>JULY 1, 2025-JUNE 30, 2026</t>
  </si>
  <si>
    <t>WP 10%</t>
  </si>
  <si>
    <t>BUDGET #15 FY25</t>
  </si>
  <si>
    <t>TO ADD DTA WPP</t>
  </si>
  <si>
    <t>BUDGET #15 FY25 JANUARY 17, 2025</t>
  </si>
  <si>
    <t>DTA WPP</t>
  </si>
  <si>
    <t>SPSS2025</t>
  </si>
  <si>
    <t>4400-1979</t>
  </si>
  <si>
    <t>K227</t>
  </si>
  <si>
    <t>BUDGET #16 FY25</t>
  </si>
  <si>
    <t>RAPID RESPONSE STATE STAFF</t>
  </si>
  <si>
    <t>TO ADD RAPID RESPONSE STATE STAFF</t>
  </si>
  <si>
    <t>BUDGET #16 FY25 FEB. 4, 2025</t>
  </si>
  <si>
    <t>BUDGET #17 FY25</t>
  </si>
  <si>
    <t>BUDGET #17 FY25 MARCH 6, 2025</t>
  </si>
  <si>
    <t>MA SCSEP</t>
  </si>
  <si>
    <t>FAD24A60AD</t>
  </si>
  <si>
    <t>9110-1178</t>
  </si>
  <si>
    <t>K116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</si>
</sst>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9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color indexed="10"/>
      <name val="Book Antiqua"/>
      <family val="1"/>
    </font>
    <font>
      <b/>
      <sz val="15.5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"/>
      <color indexed="10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sz val="12"/>
      <color theme="1"/>
      <name val="Book Antiqua"/>
      <family val="1"/>
    </font>
    <font>
      <b/>
      <sz val="11"/>
      <color rgb="FF000000"/>
      <name val="Times New Roman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2"/>
      <color rgb="FF000000"/>
      <name val="Book Antiqua"/>
      <family val="1"/>
    </font>
    <font>
      <b/>
      <sz val="12"/>
      <color rgb="FFFF000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5" fillId="0" borderId="0"/>
    <xf numFmtId="0" fontId="24" fillId="0" borderId="0" applyNumberFormat="0" applyFill="0" applyBorder="0" applyAlignment="0" applyProtection="0"/>
  </cellStyleXfs>
  <cellXfs count="11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1" xfId="0" applyFont="1" applyBorder="1" applyAlignment="1">
      <alignment horizontal="left"/>
    </xf>
    <xf numFmtId="0" fontId="8" fillId="0" borderId="0" xfId="0" applyFont="1"/>
    <xf numFmtId="0" fontId="5" fillId="0" borderId="0" xfId="0" applyFont="1" applyAlignment="1">
      <alignment horizontal="center"/>
    </xf>
    <xf numFmtId="0" fontId="9" fillId="0" borderId="0" xfId="0" applyFont="1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0" fillId="0" borderId="0" xfId="0" applyFont="1"/>
    <xf numFmtId="0" fontId="10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44" fontId="11" fillId="0" borderId="1" xfId="0" applyNumberFormat="1" applyFont="1" applyBorder="1"/>
    <xf numFmtId="0" fontId="10" fillId="0" borderId="1" xfId="0" applyFont="1" applyBorder="1" applyAlignment="1">
      <alignment horizontal="center"/>
    </xf>
    <xf numFmtId="7" fontId="11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7" fontId="11" fillId="0" borderId="5" xfId="0" applyNumberFormat="1" applyFont="1" applyBorder="1" applyAlignment="1">
      <alignment horizontal="center" wrapText="1"/>
    </xf>
    <xf numFmtId="7" fontId="11" fillId="0" borderId="1" xfId="0" applyNumberFormat="1" applyFont="1" applyBorder="1" applyAlignment="1">
      <alignment horizontal="center" wrapText="1"/>
    </xf>
    <xf numFmtId="7" fontId="11" fillId="0" borderId="6" xfId="0" applyNumberFormat="1" applyFont="1" applyBorder="1" applyAlignment="1">
      <alignment horizontal="center" wrapText="1"/>
    </xf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2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7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7" fontId="11" fillId="0" borderId="1" xfId="0" applyNumberFormat="1" applyFont="1" applyBorder="1"/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0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 wrapText="1"/>
    </xf>
    <xf numFmtId="43" fontId="11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wrapText="1"/>
    </xf>
    <xf numFmtId="0" fontId="11" fillId="0" borderId="5" xfId="0" quotePrefix="1" applyFont="1" applyBorder="1" applyAlignment="1">
      <alignment horizontal="center"/>
    </xf>
    <xf numFmtId="0" fontId="11" fillId="0" borderId="5" xfId="0" applyFont="1" applyBorder="1" applyAlignment="1">
      <alignment horizontal="center" wrapText="1"/>
    </xf>
    <xf numFmtId="0" fontId="11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0" fontId="7" fillId="0" borderId="7" xfId="0" applyFont="1" applyBorder="1" applyAlignment="1">
      <alignment horizontal="left"/>
    </xf>
    <xf numFmtId="0" fontId="10" fillId="0" borderId="7" xfId="0" quotePrefix="1" applyFont="1" applyBorder="1" applyAlignment="1">
      <alignment horizontal="center"/>
    </xf>
    <xf numFmtId="0" fontId="10" fillId="2" borderId="7" xfId="0" applyFont="1" applyFill="1" applyBorder="1" applyAlignment="1">
      <alignment horizontal="center" wrapText="1"/>
    </xf>
    <xf numFmtId="0" fontId="10" fillId="0" borderId="7" xfId="0" applyFont="1" applyBorder="1" applyAlignment="1">
      <alignment horizontal="center"/>
    </xf>
    <xf numFmtId="7" fontId="11" fillId="0" borderId="7" xfId="0" applyNumberFormat="1" applyFont="1" applyBorder="1" applyAlignment="1">
      <alignment horizontal="center"/>
    </xf>
    <xf numFmtId="44" fontId="11" fillId="0" borderId="7" xfId="0" applyNumberFormat="1" applyFont="1" applyBorder="1"/>
    <xf numFmtId="49" fontId="11" fillId="0" borderId="5" xfId="0" applyNumberFormat="1" applyFont="1" applyBorder="1" applyAlignment="1">
      <alignment horizontal="center" wrapText="1"/>
    </xf>
    <xf numFmtId="0" fontId="11" fillId="0" borderId="1" xfId="0" applyFont="1" applyBorder="1"/>
    <xf numFmtId="0" fontId="11" fillId="0" borderId="7" xfId="0" quotePrefix="1" applyFont="1" applyBorder="1" applyAlignment="1">
      <alignment horizontal="center"/>
    </xf>
    <xf numFmtId="44" fontId="11" fillId="0" borderId="5" xfId="1" applyFont="1" applyFill="1" applyBorder="1" applyAlignment="1">
      <alignment horizontal="center" wrapText="1"/>
    </xf>
    <xf numFmtId="44" fontId="11" fillId="0" borderId="1" xfId="1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1" xfId="0" quotePrefix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7" fontId="12" fillId="0" borderId="0" xfId="0" applyNumberFormat="1" applyFont="1"/>
    <xf numFmtId="0" fontId="16" fillId="0" borderId="1" xfId="0" applyFont="1" applyBorder="1" applyAlignment="1">
      <alignment horizontal="center" vertical="center"/>
    </xf>
    <xf numFmtId="44" fontId="12" fillId="0" borderId="0" xfId="1" applyFont="1" applyFill="1"/>
    <xf numFmtId="0" fontId="11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44" fontId="10" fillId="0" borderId="0" xfId="0" applyNumberFormat="1" applyFont="1"/>
    <xf numFmtId="0" fontId="4" fillId="0" borderId="0" xfId="0" applyFont="1"/>
    <xf numFmtId="0" fontId="16" fillId="0" borderId="1" xfId="0" quotePrefix="1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44" fontId="11" fillId="0" borderId="3" xfId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center" wrapText="1"/>
    </xf>
    <xf numFmtId="37" fontId="11" fillId="0" borderId="1" xfId="2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13" fillId="0" borderId="6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0" xfId="0" applyFont="1"/>
    <xf numFmtId="0" fontId="17" fillId="0" borderId="1" xfId="0" applyFont="1" applyBorder="1"/>
    <xf numFmtId="44" fontId="11" fillId="0" borderId="5" xfId="1" applyFont="1" applyBorder="1" applyAlignment="1">
      <alignment horizontal="center" wrapText="1"/>
    </xf>
    <xf numFmtId="0" fontId="11" fillId="0" borderId="1" xfId="0" applyFont="1" applyBorder="1" applyAlignment="1" applyProtection="1">
      <alignment horizontal="center"/>
      <protection locked="0"/>
    </xf>
    <xf numFmtId="0" fontId="21" fillId="0" borderId="8" xfId="0" applyFont="1" applyBorder="1" applyAlignment="1">
      <alignment horizontal="center" wrapText="1"/>
    </xf>
    <xf numFmtId="44" fontId="11" fillId="0" borderId="1" xfId="1" applyFont="1" applyBorder="1" applyAlignment="1">
      <alignment horizontal="center"/>
    </xf>
    <xf numFmtId="44" fontId="11" fillId="0" borderId="1" xfId="1" applyFont="1" applyBorder="1" applyAlignment="1">
      <alignment horizontal="center" wrapText="1"/>
    </xf>
    <xf numFmtId="44" fontId="11" fillId="0" borderId="6" xfId="1" applyFont="1" applyBorder="1" applyAlignment="1">
      <alignment horizontal="center" wrapText="1"/>
    </xf>
    <xf numFmtId="0" fontId="17" fillId="0" borderId="9" xfId="0" applyFont="1" applyBorder="1" applyAlignment="1">
      <alignment horizontal="center"/>
    </xf>
    <xf numFmtId="0" fontId="13" fillId="0" borderId="1" xfId="0" applyFont="1" applyBorder="1"/>
    <xf numFmtId="0" fontId="13" fillId="0" borderId="1" xfId="0" quotePrefix="1" applyFont="1" applyBorder="1" applyAlignment="1">
      <alignment horizontal="center"/>
    </xf>
    <xf numFmtId="49" fontId="13" fillId="0" borderId="1" xfId="0" applyNumberFormat="1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11" fillId="0" borderId="5" xfId="0" applyFont="1" applyBorder="1" applyAlignment="1" applyProtection="1">
      <alignment horizontal="center"/>
      <protection locked="0"/>
    </xf>
    <xf numFmtId="0" fontId="23" fillId="0" borderId="1" xfId="0" applyFont="1" applyBorder="1" applyAlignment="1">
      <alignment horizontal="center" wrapText="1"/>
    </xf>
    <xf numFmtId="0" fontId="12" fillId="0" borderId="1" xfId="0" applyFont="1" applyBorder="1"/>
    <xf numFmtId="44" fontId="11" fillId="0" borderId="0" xfId="1" applyFont="1" applyAlignment="1">
      <alignment horizontal="center"/>
    </xf>
    <xf numFmtId="44" fontId="11" fillId="0" borderId="0" xfId="1" applyFont="1"/>
    <xf numFmtId="44" fontId="3" fillId="0" borderId="0" xfId="1" applyFont="1" applyAlignment="1">
      <alignment horizontal="center"/>
    </xf>
    <xf numFmtId="44" fontId="3" fillId="0" borderId="0" xfId="1" applyFont="1"/>
    <xf numFmtId="0" fontId="25" fillId="3" borderId="0" xfId="3" applyFont="1" applyFill="1" applyAlignment="1">
      <alignment vertical="center"/>
    </xf>
    <xf numFmtId="0" fontId="26" fillId="3" borderId="0" xfId="0" applyFont="1" applyFill="1"/>
    <xf numFmtId="0" fontId="26" fillId="3" borderId="0" xfId="0" applyFont="1" applyFill="1" applyAlignment="1">
      <alignment horizontal="center"/>
    </xf>
    <xf numFmtId="44" fontId="26" fillId="3" borderId="0" xfId="1" applyFont="1" applyFill="1" applyAlignment="1">
      <alignment horizontal="center"/>
    </xf>
    <xf numFmtId="0" fontId="27" fillId="0" borderId="1" xfId="0" applyFont="1" applyBorder="1" applyAlignment="1">
      <alignment vertical="center"/>
    </xf>
    <xf numFmtId="0" fontId="23" fillId="0" borderId="8" xfId="0" applyFont="1" applyBorder="1" applyAlignment="1">
      <alignment horizontal="center" wrapText="1"/>
    </xf>
    <xf numFmtId="0" fontId="27" fillId="0" borderId="1" xfId="0" applyFont="1" applyBorder="1" applyAlignment="1">
      <alignment vertical="center" wrapText="1"/>
    </xf>
    <xf numFmtId="0" fontId="18" fillId="0" borderId="0" xfId="0" applyFont="1" applyAlignment="1">
      <alignment horizontal="center"/>
    </xf>
    <xf numFmtId="0" fontId="18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/>
    </xf>
    <xf numFmtId="0" fontId="16" fillId="0" borderId="10" xfId="0" applyFont="1" applyBorder="1" applyAlignment="1">
      <alignment horizontal="left"/>
    </xf>
    <xf numFmtId="0" fontId="17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wrapText="1"/>
    </xf>
    <xf numFmtId="0" fontId="16" fillId="0" borderId="1" xfId="0" applyFont="1" applyBorder="1"/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38"/>
  <sheetViews>
    <sheetView tabSelected="1" zoomScale="120" zoomScaleNormal="120" workbookViewId="0">
      <selection activeCell="A5" sqref="A5"/>
    </sheetView>
  </sheetViews>
  <sheetFormatPr defaultColWidth="9.140625" defaultRowHeight="13.5" x14ac:dyDescent="0.25"/>
  <cols>
    <col min="1" max="1" width="54.85546875" style="3" customWidth="1"/>
    <col min="2" max="2" width="28.85546875" style="3" customWidth="1"/>
    <col min="3" max="3" width="19.28515625" style="2" customWidth="1"/>
    <col min="4" max="4" width="16.28515625" style="2" customWidth="1"/>
    <col min="5" max="5" width="11.42578125" style="2" customWidth="1"/>
    <col min="6" max="7" width="9.42578125" style="2" customWidth="1"/>
    <col min="8" max="8" width="19.7109375" style="2" hidden="1" customWidth="1"/>
    <col min="9" max="12" width="17.85546875" style="2" hidden="1" customWidth="1"/>
    <col min="13" max="13" width="18" style="2" hidden="1" customWidth="1"/>
    <col min="14" max="21" width="13.42578125" style="2" hidden="1" customWidth="1"/>
    <col min="22" max="24" width="11.7109375" style="2" hidden="1" customWidth="1"/>
    <col min="25" max="25" width="11.7109375" style="2" customWidth="1"/>
    <col min="26" max="26" width="12.85546875" style="3" hidden="1" customWidth="1"/>
    <col min="27" max="27" width="11.5703125" style="3" bestFit="1" customWidth="1"/>
    <col min="28" max="16384" width="9.140625" style="3"/>
  </cols>
  <sheetData>
    <row r="1" spans="1:26" ht="29.25" customHeight="1" x14ac:dyDescent="0.3">
      <c r="B1" s="113" t="s">
        <v>10</v>
      </c>
      <c r="C1" s="114"/>
      <c r="D1" s="114"/>
      <c r="E1" s="114"/>
      <c r="F1" s="114"/>
      <c r="G1" s="114"/>
      <c r="H1" s="114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</row>
    <row r="2" spans="1:26" ht="22.5" customHeight="1" x14ac:dyDescent="0.3">
      <c r="A2" s="10" t="s">
        <v>11</v>
      </c>
      <c r="B2" s="9" t="s">
        <v>7</v>
      </c>
      <c r="C2" s="1"/>
    </row>
    <row r="3" spans="1:26" ht="21" thickBot="1" x14ac:dyDescent="0.35">
      <c r="A3" s="4"/>
      <c r="B3" s="5"/>
      <c r="C3" s="1"/>
    </row>
    <row r="4" spans="1:26" s="14" customFormat="1" ht="30.75" thickBot="1" x14ac:dyDescent="0.35">
      <c r="A4" s="11"/>
      <c r="B4" s="12" t="s">
        <v>2</v>
      </c>
      <c r="C4" s="12" t="s">
        <v>3</v>
      </c>
      <c r="D4" s="12" t="s">
        <v>4</v>
      </c>
      <c r="E4" s="12" t="s">
        <v>5</v>
      </c>
      <c r="F4" s="12" t="s">
        <v>1</v>
      </c>
      <c r="G4" s="68" t="s">
        <v>24</v>
      </c>
      <c r="H4" s="12" t="s">
        <v>38</v>
      </c>
      <c r="I4" s="68" t="s">
        <v>41</v>
      </c>
      <c r="J4" s="68" t="s">
        <v>52</v>
      </c>
      <c r="K4" s="68" t="s">
        <v>64</v>
      </c>
      <c r="L4" s="68" t="s">
        <v>69</v>
      </c>
      <c r="M4" s="68" t="s">
        <v>76</v>
      </c>
      <c r="N4" s="68" t="s">
        <v>88</v>
      </c>
      <c r="O4" s="68" t="s">
        <v>100</v>
      </c>
      <c r="P4" s="68" t="s">
        <v>101</v>
      </c>
      <c r="Q4" s="68" t="s">
        <v>104</v>
      </c>
      <c r="R4" s="68" t="s">
        <v>108</v>
      </c>
      <c r="S4" s="68" t="s">
        <v>112</v>
      </c>
      <c r="T4" s="68" t="s">
        <v>131</v>
      </c>
      <c r="U4" s="68" t="s">
        <v>135</v>
      </c>
      <c r="V4" s="68" t="s">
        <v>138</v>
      </c>
      <c r="W4" s="68" t="s">
        <v>145</v>
      </c>
      <c r="X4" s="68" t="s">
        <v>152</v>
      </c>
      <c r="Y4" s="68" t="s">
        <v>156</v>
      </c>
      <c r="Z4" s="13" t="s">
        <v>6</v>
      </c>
    </row>
    <row r="5" spans="1:26" s="8" customFormat="1" ht="16.5" x14ac:dyDescent="0.3">
      <c r="A5" s="45"/>
      <c r="B5" s="46"/>
      <c r="C5" s="47"/>
      <c r="D5" s="47"/>
      <c r="E5" s="47"/>
      <c r="F5" s="48"/>
      <c r="G5" s="48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50"/>
    </row>
    <row r="6" spans="1:26" s="6" customFormat="1" ht="16.5" hidden="1" x14ac:dyDescent="0.3">
      <c r="A6" s="22" t="s">
        <v>8</v>
      </c>
      <c r="B6" s="15"/>
      <c r="C6" s="20"/>
      <c r="D6" s="20"/>
      <c r="E6" s="21"/>
      <c r="F6" s="18"/>
      <c r="G6" s="18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7"/>
    </row>
    <row r="7" spans="1:26" s="14" customFormat="1" ht="19.5" hidden="1" customHeight="1" x14ac:dyDescent="0.3">
      <c r="A7" s="16" t="s">
        <v>14</v>
      </c>
      <c r="B7" s="15"/>
      <c r="C7" s="20"/>
      <c r="D7" s="20"/>
      <c r="E7" s="21"/>
      <c r="F7" s="18"/>
      <c r="G7" s="18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7"/>
    </row>
    <row r="8" spans="1:26" s="14" customFormat="1" ht="16.5" hidden="1" x14ac:dyDescent="0.3">
      <c r="A8" s="31"/>
      <c r="B8" s="53"/>
      <c r="C8" s="16"/>
      <c r="D8" s="16"/>
      <c r="E8" s="16"/>
      <c r="F8" s="16"/>
      <c r="G8" s="16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33"/>
    </row>
    <row r="9" spans="1:26" s="14" customFormat="1" ht="16.5" hidden="1" x14ac:dyDescent="0.3">
      <c r="A9" s="31"/>
      <c r="B9" s="26"/>
      <c r="C9" s="16"/>
      <c r="D9" s="16"/>
      <c r="E9" s="16"/>
      <c r="F9" s="16"/>
      <c r="G9" s="63" t="s">
        <v>25</v>
      </c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33"/>
    </row>
    <row r="10" spans="1:26" s="14" customFormat="1" ht="16.5" hidden="1" x14ac:dyDescent="0.3">
      <c r="A10" s="31"/>
      <c r="B10" s="26"/>
      <c r="C10" s="16"/>
      <c r="D10" s="16"/>
      <c r="E10" s="16"/>
      <c r="F10" s="16"/>
      <c r="G10" s="63" t="s">
        <v>25</v>
      </c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33"/>
    </row>
    <row r="11" spans="1:26" s="14" customFormat="1" ht="16.5" hidden="1" x14ac:dyDescent="0.3">
      <c r="A11" s="52"/>
      <c r="B11" s="53"/>
      <c r="C11" s="16"/>
      <c r="D11" s="16"/>
      <c r="E11" s="16"/>
      <c r="F11" s="16"/>
      <c r="G11" s="16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33"/>
    </row>
    <row r="12" spans="1:26" s="14" customFormat="1" ht="16.5" hidden="1" x14ac:dyDescent="0.3">
      <c r="A12" s="52"/>
      <c r="B12" s="26"/>
      <c r="C12" s="16"/>
      <c r="D12" s="16"/>
      <c r="E12" s="16"/>
      <c r="F12" s="16"/>
      <c r="G12" s="16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33"/>
    </row>
    <row r="13" spans="1:26" s="14" customFormat="1" ht="16.5" hidden="1" x14ac:dyDescent="0.3">
      <c r="A13" s="52"/>
      <c r="B13" s="26"/>
      <c r="C13" s="16"/>
      <c r="D13" s="16"/>
      <c r="E13" s="16"/>
      <c r="F13" s="16"/>
      <c r="G13" s="16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33"/>
    </row>
    <row r="14" spans="1:26" s="14" customFormat="1" ht="16.5" hidden="1" x14ac:dyDescent="0.3">
      <c r="A14" s="7"/>
      <c r="B14" s="15"/>
      <c r="C14" s="18"/>
      <c r="D14" s="18"/>
      <c r="E14" s="15"/>
      <c r="F14" s="15"/>
      <c r="G14" s="15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33"/>
    </row>
    <row r="15" spans="1:26" s="14" customFormat="1" ht="16.5" hidden="1" x14ac:dyDescent="0.3">
      <c r="A15" s="22" t="s">
        <v>8</v>
      </c>
      <c r="B15" s="26"/>
      <c r="C15" s="32"/>
      <c r="D15" s="32"/>
      <c r="E15" s="32"/>
      <c r="F15" s="32"/>
      <c r="G15" s="32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33"/>
    </row>
    <row r="16" spans="1:26" s="14" customFormat="1" ht="16.5" hidden="1" x14ac:dyDescent="0.3">
      <c r="A16" s="16" t="s">
        <v>42</v>
      </c>
      <c r="B16" s="26"/>
      <c r="C16" s="32"/>
      <c r="D16" s="32"/>
      <c r="E16" s="32"/>
      <c r="F16" s="32"/>
      <c r="G16" s="32"/>
      <c r="H16" s="19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33"/>
    </row>
    <row r="17" spans="1:27" s="14" customFormat="1" ht="16.5" hidden="1" x14ac:dyDescent="0.3">
      <c r="A17" s="69" t="s">
        <v>43</v>
      </c>
      <c r="B17" s="66" t="s">
        <v>44</v>
      </c>
      <c r="C17" s="16" t="s">
        <v>45</v>
      </c>
      <c r="D17" s="16" t="s">
        <v>46</v>
      </c>
      <c r="E17" s="16" t="s">
        <v>47</v>
      </c>
      <c r="F17" s="16">
        <v>17.225000000000001</v>
      </c>
      <c r="G17" s="80" t="s">
        <v>48</v>
      </c>
      <c r="H17" s="24"/>
      <c r="I17" s="82">
        <f>158002.31-1</f>
        <v>158001.31</v>
      </c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17">
        <f>SUM(I17)</f>
        <v>158001.31</v>
      </c>
    </row>
    <row r="18" spans="1:27" s="14" customFormat="1" ht="15" hidden="1" customHeight="1" x14ac:dyDescent="0.3">
      <c r="A18" s="69" t="s">
        <v>43</v>
      </c>
      <c r="B18" s="70" t="s">
        <v>49</v>
      </c>
      <c r="C18" s="16" t="s">
        <v>45</v>
      </c>
      <c r="D18" s="16" t="s">
        <v>46</v>
      </c>
      <c r="E18" s="16" t="s">
        <v>47</v>
      </c>
      <c r="F18" s="16">
        <v>17.225000000000001</v>
      </c>
      <c r="G18" s="80" t="s">
        <v>48</v>
      </c>
      <c r="H18" s="24"/>
      <c r="I18" s="82">
        <v>1</v>
      </c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17">
        <f>SUM(I18)</f>
        <v>1</v>
      </c>
    </row>
    <row r="19" spans="1:27" s="14" customFormat="1" ht="15" hidden="1" customHeight="1" x14ac:dyDescent="0.3">
      <c r="A19" s="52"/>
      <c r="B19" s="26"/>
      <c r="C19" s="16"/>
      <c r="D19" s="16"/>
      <c r="E19" s="16"/>
      <c r="F19" s="16"/>
      <c r="G19" s="16"/>
      <c r="H19" s="24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33"/>
      <c r="AA19" s="64"/>
    </row>
    <row r="20" spans="1:27" s="14" customFormat="1" ht="16.5" hidden="1" x14ac:dyDescent="0.3">
      <c r="A20" s="27"/>
      <c r="B20" s="26"/>
      <c r="C20" s="16"/>
      <c r="D20" s="16"/>
      <c r="E20" s="16"/>
      <c r="F20" s="16"/>
      <c r="G20" s="16"/>
      <c r="H20" s="24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33"/>
    </row>
    <row r="21" spans="1:27" s="14" customFormat="1" ht="15" hidden="1" customHeight="1" x14ac:dyDescent="0.3">
      <c r="A21" s="31"/>
      <c r="B21" s="26"/>
      <c r="C21" s="34"/>
      <c r="D21" s="34"/>
      <c r="E21" s="35"/>
      <c r="F21" s="16"/>
      <c r="G21" s="16"/>
      <c r="H21" s="24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33"/>
    </row>
    <row r="22" spans="1:27" s="14" customFormat="1" ht="14.25" hidden="1" customHeight="1" x14ac:dyDescent="0.3">
      <c r="A22" s="22" t="s">
        <v>8</v>
      </c>
      <c r="B22" s="26"/>
      <c r="C22" s="32"/>
      <c r="D22" s="32"/>
      <c r="E22" s="32"/>
      <c r="F22" s="32"/>
      <c r="G22" s="32"/>
      <c r="H22" s="24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33"/>
    </row>
    <row r="23" spans="1:27" s="28" customFormat="1" ht="15.75" hidden="1" customHeight="1" x14ac:dyDescent="0.3">
      <c r="A23" s="16" t="s">
        <v>65</v>
      </c>
      <c r="B23" s="26"/>
      <c r="C23" s="32"/>
      <c r="D23" s="32"/>
      <c r="E23" s="32"/>
      <c r="F23" s="32"/>
      <c r="G23" s="74"/>
      <c r="H23" s="25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33"/>
    </row>
    <row r="24" spans="1:27" s="28" customFormat="1" ht="14.25" hidden="1" customHeight="1" x14ac:dyDescent="0.25">
      <c r="A24" s="44" t="s">
        <v>66</v>
      </c>
      <c r="B24" s="66" t="s">
        <v>44</v>
      </c>
      <c r="C24" s="62" t="s">
        <v>67</v>
      </c>
      <c r="D24" s="72" t="s">
        <v>68</v>
      </c>
      <c r="E24" s="72" t="s">
        <v>23</v>
      </c>
      <c r="F24" s="26" t="s">
        <v>13</v>
      </c>
      <c r="G24" s="42"/>
      <c r="H24" s="23"/>
      <c r="I24" s="78"/>
      <c r="J24" s="78"/>
      <c r="K24" s="78">
        <v>331264.69</v>
      </c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17">
        <f>K24</f>
        <v>331264.69</v>
      </c>
    </row>
    <row r="25" spans="1:27" s="28" customFormat="1" ht="15" hidden="1" x14ac:dyDescent="0.25">
      <c r="A25" s="39" t="s">
        <v>70</v>
      </c>
      <c r="B25" s="66" t="s">
        <v>44</v>
      </c>
      <c r="C25" s="56" t="s">
        <v>71</v>
      </c>
      <c r="D25" s="72" t="s">
        <v>72</v>
      </c>
      <c r="E25" s="84" t="s">
        <v>73</v>
      </c>
      <c r="F25" s="16" t="s">
        <v>13</v>
      </c>
      <c r="G25" s="40"/>
      <c r="H25" s="23"/>
      <c r="I25" s="78"/>
      <c r="J25" s="78"/>
      <c r="K25" s="78"/>
      <c r="L25" s="78">
        <v>95000</v>
      </c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17">
        <f>SUM(L25)</f>
        <v>95000</v>
      </c>
    </row>
    <row r="26" spans="1:27" s="28" customFormat="1" ht="14.1" hidden="1" customHeight="1" x14ac:dyDescent="0.25">
      <c r="A26" s="44"/>
      <c r="B26" s="26"/>
      <c r="C26" s="16"/>
      <c r="D26" s="16"/>
      <c r="E26" s="16"/>
      <c r="F26" s="26"/>
      <c r="G26" s="40"/>
      <c r="H26" s="23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33"/>
    </row>
    <row r="27" spans="1:27" s="28" customFormat="1" ht="14.25" hidden="1" customHeight="1" x14ac:dyDescent="0.25">
      <c r="A27" s="44"/>
      <c r="B27" s="40"/>
      <c r="C27" s="41"/>
      <c r="D27" s="41"/>
      <c r="E27" s="41"/>
      <c r="F27" s="40"/>
      <c r="G27" s="40"/>
      <c r="H27" s="23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33"/>
    </row>
    <row r="28" spans="1:27" s="28" customFormat="1" ht="15" x14ac:dyDescent="0.25">
      <c r="A28" s="22" t="s">
        <v>8</v>
      </c>
      <c r="B28" s="40"/>
      <c r="C28" s="41"/>
      <c r="D28" s="41"/>
      <c r="E28" s="41"/>
      <c r="F28" s="40"/>
      <c r="G28" s="40"/>
      <c r="H28" s="23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33"/>
    </row>
    <row r="29" spans="1:27" s="28" customFormat="1" ht="15" x14ac:dyDescent="0.25">
      <c r="A29" s="16" t="s">
        <v>35</v>
      </c>
      <c r="B29" s="40"/>
      <c r="C29" s="34"/>
      <c r="D29" s="34"/>
      <c r="E29" s="34"/>
      <c r="F29" s="26"/>
      <c r="G29" s="40"/>
      <c r="H29" s="23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33"/>
    </row>
    <row r="30" spans="1:27" s="28" customFormat="1" ht="16.5" hidden="1" x14ac:dyDescent="0.3">
      <c r="A30" s="52" t="s">
        <v>141</v>
      </c>
      <c r="B30" s="26" t="s">
        <v>44</v>
      </c>
      <c r="C30" s="16" t="s">
        <v>142</v>
      </c>
      <c r="D30" s="16" t="s">
        <v>20</v>
      </c>
      <c r="E30" s="16" t="s">
        <v>21</v>
      </c>
      <c r="F30" s="26">
        <v>17.207000000000001</v>
      </c>
      <c r="G30" s="63" t="s">
        <v>27</v>
      </c>
      <c r="H30" s="23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>
        <f>65068.62-1</f>
        <v>65067.62</v>
      </c>
      <c r="W30" s="78"/>
      <c r="X30" s="78"/>
      <c r="Y30" s="78"/>
      <c r="Z30" s="17">
        <f>V30</f>
        <v>65067.62</v>
      </c>
    </row>
    <row r="31" spans="1:27" s="28" customFormat="1" ht="16.5" hidden="1" x14ac:dyDescent="0.3">
      <c r="A31" s="52" t="s">
        <v>141</v>
      </c>
      <c r="B31" s="26" t="s">
        <v>143</v>
      </c>
      <c r="C31" s="16" t="s">
        <v>142</v>
      </c>
      <c r="D31" s="16" t="s">
        <v>20</v>
      </c>
      <c r="E31" s="16" t="s">
        <v>21</v>
      </c>
      <c r="F31" s="26">
        <v>17.207000000000001</v>
      </c>
      <c r="G31" s="63" t="s">
        <v>27</v>
      </c>
      <c r="H31" s="23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>
        <v>1</v>
      </c>
      <c r="W31" s="78"/>
      <c r="X31" s="78"/>
      <c r="Y31" s="78"/>
      <c r="Z31" s="17">
        <f t="shared" ref="Z31:Z59" si="0">V31</f>
        <v>1</v>
      </c>
    </row>
    <row r="32" spans="1:27" s="28" customFormat="1" ht="16.5" hidden="1" x14ac:dyDescent="0.3">
      <c r="A32" s="27" t="s">
        <v>144</v>
      </c>
      <c r="B32" s="26" t="s">
        <v>44</v>
      </c>
      <c r="C32" s="16" t="s">
        <v>142</v>
      </c>
      <c r="D32" s="16" t="s">
        <v>20</v>
      </c>
      <c r="E32" s="16" t="s">
        <v>22</v>
      </c>
      <c r="F32" s="26">
        <v>17.207000000000001</v>
      </c>
      <c r="G32" s="63" t="s">
        <v>27</v>
      </c>
      <c r="H32" s="23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>
        <f>33291-1</f>
        <v>33290</v>
      </c>
      <c r="W32" s="78"/>
      <c r="X32" s="78"/>
      <c r="Y32" s="78"/>
      <c r="Z32" s="17">
        <f t="shared" si="0"/>
        <v>33290</v>
      </c>
    </row>
    <row r="33" spans="1:26" s="28" customFormat="1" ht="16.5" hidden="1" x14ac:dyDescent="0.3">
      <c r="A33" s="27" t="s">
        <v>144</v>
      </c>
      <c r="B33" s="26" t="s">
        <v>143</v>
      </c>
      <c r="C33" s="16" t="s">
        <v>142</v>
      </c>
      <c r="D33" s="16" t="s">
        <v>20</v>
      </c>
      <c r="E33" s="16" t="s">
        <v>22</v>
      </c>
      <c r="F33" s="26">
        <v>17.207000000000001</v>
      </c>
      <c r="G33" s="63" t="s">
        <v>27</v>
      </c>
      <c r="H33" s="23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>
        <v>1</v>
      </c>
      <c r="W33" s="78"/>
      <c r="X33" s="78"/>
      <c r="Y33" s="78"/>
      <c r="Z33" s="17">
        <f t="shared" si="0"/>
        <v>1</v>
      </c>
    </row>
    <row r="34" spans="1:26" s="28" customFormat="1" ht="16.5" hidden="1" x14ac:dyDescent="0.3">
      <c r="A34" s="77" t="s">
        <v>33</v>
      </c>
      <c r="B34" s="26" t="s">
        <v>36</v>
      </c>
      <c r="C34" s="79" t="s">
        <v>37</v>
      </c>
      <c r="D34" s="16" t="s">
        <v>15</v>
      </c>
      <c r="E34" s="16" t="s">
        <v>16</v>
      </c>
      <c r="F34" s="16">
        <v>10.561</v>
      </c>
      <c r="G34" s="18" t="s">
        <v>40</v>
      </c>
      <c r="H34" s="78">
        <v>14086.92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17">
        <f t="shared" si="0"/>
        <v>0</v>
      </c>
    </row>
    <row r="35" spans="1:26" s="28" customFormat="1" ht="16.5" hidden="1" x14ac:dyDescent="0.3">
      <c r="A35" s="77" t="s">
        <v>33</v>
      </c>
      <c r="B35" s="26" t="s">
        <v>36</v>
      </c>
      <c r="C35" s="79" t="s">
        <v>37</v>
      </c>
      <c r="D35" s="16" t="s">
        <v>15</v>
      </c>
      <c r="E35" s="16" t="s">
        <v>16</v>
      </c>
      <c r="F35" s="16">
        <v>10.561</v>
      </c>
      <c r="G35" s="18" t="s">
        <v>40</v>
      </c>
      <c r="H35" s="78"/>
      <c r="I35" s="78"/>
      <c r="J35" s="78"/>
      <c r="K35" s="78"/>
      <c r="L35" s="78"/>
      <c r="M35" s="78"/>
      <c r="N35" s="78">
        <v>7043.44962321</v>
      </c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17">
        <f t="shared" si="0"/>
        <v>0</v>
      </c>
    </row>
    <row r="36" spans="1:26" s="28" customFormat="1" ht="16.5" hidden="1" x14ac:dyDescent="0.3">
      <c r="A36" s="101" t="s">
        <v>94</v>
      </c>
      <c r="B36" s="26" t="s">
        <v>95</v>
      </c>
      <c r="C36" s="16" t="s">
        <v>96</v>
      </c>
      <c r="D36" s="16" t="s">
        <v>97</v>
      </c>
      <c r="E36" s="16" t="s">
        <v>98</v>
      </c>
      <c r="F36" s="42"/>
      <c r="G36" s="18"/>
      <c r="H36" s="78"/>
      <c r="I36" s="78"/>
      <c r="J36" s="78"/>
      <c r="K36" s="78"/>
      <c r="L36" s="78"/>
      <c r="M36" s="78"/>
      <c r="N36" s="78"/>
      <c r="O36" s="78"/>
      <c r="P36" s="78">
        <f>63709.2801701899-1</f>
        <v>63708.280170189901</v>
      </c>
      <c r="Q36" s="78"/>
      <c r="R36" s="78"/>
      <c r="S36" s="78"/>
      <c r="T36" s="78"/>
      <c r="U36" s="78"/>
      <c r="V36" s="78"/>
      <c r="W36" s="78"/>
      <c r="X36" s="78"/>
      <c r="Y36" s="78"/>
      <c r="Z36" s="17">
        <f t="shared" si="0"/>
        <v>0</v>
      </c>
    </row>
    <row r="37" spans="1:26" s="28" customFormat="1" ht="16.5" hidden="1" x14ac:dyDescent="0.3">
      <c r="A37" s="101" t="s">
        <v>94</v>
      </c>
      <c r="B37" s="26" t="s">
        <v>99</v>
      </c>
      <c r="C37" s="16" t="s">
        <v>96</v>
      </c>
      <c r="D37" s="16" t="s">
        <v>97</v>
      </c>
      <c r="E37" s="16" t="s">
        <v>98</v>
      </c>
      <c r="F37" s="42"/>
      <c r="G37" s="18"/>
      <c r="H37" s="78"/>
      <c r="I37" s="78"/>
      <c r="J37" s="78"/>
      <c r="K37" s="78"/>
      <c r="L37" s="78"/>
      <c r="M37" s="78"/>
      <c r="N37" s="78"/>
      <c r="O37" s="78"/>
      <c r="P37" s="78">
        <v>1</v>
      </c>
      <c r="Q37" s="78"/>
      <c r="R37" s="78"/>
      <c r="S37" s="78"/>
      <c r="T37" s="78"/>
      <c r="U37" s="78"/>
      <c r="V37" s="78"/>
      <c r="W37" s="78"/>
      <c r="X37" s="78"/>
      <c r="Y37" s="78"/>
      <c r="Z37" s="17">
        <f t="shared" si="0"/>
        <v>0</v>
      </c>
    </row>
    <row r="38" spans="1:26" s="28" customFormat="1" ht="33" hidden="1" x14ac:dyDescent="0.3">
      <c r="A38" s="103" t="s">
        <v>109</v>
      </c>
      <c r="B38" s="26" t="s">
        <v>95</v>
      </c>
      <c r="C38" s="16" t="s">
        <v>96</v>
      </c>
      <c r="D38" s="16" t="s">
        <v>97</v>
      </c>
      <c r="E38" s="16" t="s">
        <v>98</v>
      </c>
      <c r="F38" s="42"/>
      <c r="G38" s="18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>
        <f>221993.2-1</f>
        <v>221992.2</v>
      </c>
      <c r="S38" s="54"/>
      <c r="T38" s="54"/>
      <c r="U38" s="54"/>
      <c r="V38" s="54"/>
      <c r="W38" s="54"/>
      <c r="X38" s="54"/>
      <c r="Y38" s="54"/>
      <c r="Z38" s="17">
        <f t="shared" si="0"/>
        <v>0</v>
      </c>
    </row>
    <row r="39" spans="1:26" s="28" customFormat="1" ht="33" hidden="1" x14ac:dyDescent="0.3">
      <c r="A39" s="103" t="s">
        <v>109</v>
      </c>
      <c r="B39" s="26" t="s">
        <v>99</v>
      </c>
      <c r="C39" s="16" t="s">
        <v>96</v>
      </c>
      <c r="D39" s="16" t="s">
        <v>97</v>
      </c>
      <c r="E39" s="16" t="s">
        <v>98</v>
      </c>
      <c r="F39" s="42"/>
      <c r="G39" s="18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>
        <v>1</v>
      </c>
      <c r="S39" s="54"/>
      <c r="T39" s="54"/>
      <c r="U39" s="54"/>
      <c r="V39" s="54"/>
      <c r="W39" s="54"/>
      <c r="X39" s="54"/>
      <c r="Y39" s="54"/>
      <c r="Z39" s="17">
        <f t="shared" si="0"/>
        <v>0</v>
      </c>
    </row>
    <row r="40" spans="1:26" s="28" customFormat="1" ht="16.5" hidden="1" x14ac:dyDescent="0.3">
      <c r="A40" s="101" t="s">
        <v>136</v>
      </c>
      <c r="B40" s="26" t="s">
        <v>95</v>
      </c>
      <c r="C40" s="16" t="s">
        <v>96</v>
      </c>
      <c r="D40" s="16" t="s">
        <v>97</v>
      </c>
      <c r="E40" s="16" t="s">
        <v>98</v>
      </c>
      <c r="F40" s="42"/>
      <c r="G40" s="18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>
        <f>76263.6-1</f>
        <v>76262.600000000006</v>
      </c>
      <c r="V40" s="54"/>
      <c r="W40" s="54"/>
      <c r="X40" s="54"/>
      <c r="Y40" s="54"/>
      <c r="Z40" s="17">
        <f t="shared" si="0"/>
        <v>0</v>
      </c>
    </row>
    <row r="41" spans="1:26" s="28" customFormat="1" ht="16.5" hidden="1" x14ac:dyDescent="0.3">
      <c r="A41" s="101" t="s">
        <v>136</v>
      </c>
      <c r="B41" s="26" t="s">
        <v>99</v>
      </c>
      <c r="C41" s="16" t="s">
        <v>96</v>
      </c>
      <c r="D41" s="16" t="s">
        <v>97</v>
      </c>
      <c r="E41" s="16" t="s">
        <v>98</v>
      </c>
      <c r="F41" s="42"/>
      <c r="G41" s="18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>
        <v>1</v>
      </c>
      <c r="V41" s="54"/>
      <c r="W41" s="54"/>
      <c r="X41" s="54"/>
      <c r="Y41" s="54"/>
      <c r="Z41" s="17">
        <f t="shared" si="0"/>
        <v>0</v>
      </c>
    </row>
    <row r="42" spans="1:26" s="28" customFormat="1" ht="16.5" hidden="1" x14ac:dyDescent="0.3">
      <c r="A42" s="101" t="s">
        <v>113</v>
      </c>
      <c r="B42" s="26" t="s">
        <v>57</v>
      </c>
      <c r="C42" s="104" t="s">
        <v>114</v>
      </c>
      <c r="D42" s="105" t="s">
        <v>115</v>
      </c>
      <c r="E42" s="16" t="s">
        <v>116</v>
      </c>
      <c r="F42" s="42"/>
      <c r="G42" s="18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>
        <v>2000</v>
      </c>
      <c r="T42" s="54"/>
      <c r="U42" s="54"/>
      <c r="V42" s="54"/>
      <c r="W42" s="54"/>
      <c r="X42" s="54"/>
      <c r="Y42" s="54"/>
      <c r="Z42" s="17">
        <f t="shared" si="0"/>
        <v>0</v>
      </c>
    </row>
    <row r="43" spans="1:26" s="28" customFormat="1" ht="16.5" hidden="1" x14ac:dyDescent="0.3">
      <c r="A43" s="101" t="s">
        <v>117</v>
      </c>
      <c r="B43" s="26" t="s">
        <v>57</v>
      </c>
      <c r="C43" s="106" t="s">
        <v>118</v>
      </c>
      <c r="D43" s="106" t="s">
        <v>119</v>
      </c>
      <c r="E43" s="16" t="s">
        <v>120</v>
      </c>
      <c r="F43" s="42"/>
      <c r="G43" s="18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>
        <v>3986.47</v>
      </c>
      <c r="T43" s="54"/>
      <c r="U43" s="54"/>
      <c r="V43" s="54"/>
      <c r="W43" s="54"/>
      <c r="X43" s="54"/>
      <c r="Y43" s="54"/>
      <c r="Z43" s="17">
        <f t="shared" si="0"/>
        <v>0</v>
      </c>
    </row>
    <row r="44" spans="1:26" s="28" customFormat="1" ht="16.5" hidden="1" x14ac:dyDescent="0.3">
      <c r="A44" s="101" t="s">
        <v>121</v>
      </c>
      <c r="B44" s="26" t="s">
        <v>57</v>
      </c>
      <c r="C44" s="107" t="s">
        <v>122</v>
      </c>
      <c r="D44" s="107" t="s">
        <v>123</v>
      </c>
      <c r="E44" s="16" t="s">
        <v>124</v>
      </c>
      <c r="F44" s="42"/>
      <c r="G44" s="18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>
        <v>5315.29</v>
      </c>
      <c r="T44" s="54"/>
      <c r="U44" s="54"/>
      <c r="V44" s="54"/>
      <c r="W44" s="54"/>
      <c r="X44" s="54"/>
      <c r="Y44" s="54"/>
      <c r="Z44" s="17">
        <f t="shared" si="0"/>
        <v>0</v>
      </c>
    </row>
    <row r="45" spans="1:26" s="28" customFormat="1" ht="14.25" hidden="1" customHeight="1" x14ac:dyDescent="0.3">
      <c r="A45" s="101" t="s">
        <v>125</v>
      </c>
      <c r="B45" s="26" t="s">
        <v>57</v>
      </c>
      <c r="C45" s="108" t="s">
        <v>126</v>
      </c>
      <c r="D45" s="108" t="s">
        <v>127</v>
      </c>
      <c r="E45" s="16" t="s">
        <v>128</v>
      </c>
      <c r="F45" s="42"/>
      <c r="G45" s="1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>
        <v>4471.8900000000003</v>
      </c>
      <c r="T45" s="78"/>
      <c r="U45" s="78"/>
      <c r="V45" s="78"/>
      <c r="W45" s="78"/>
      <c r="X45" s="78"/>
      <c r="Y45" s="78"/>
      <c r="Z45" s="17">
        <f t="shared" si="0"/>
        <v>0</v>
      </c>
    </row>
    <row r="46" spans="1:26" s="28" customFormat="1" ht="14.25" hidden="1" customHeight="1" x14ac:dyDescent="0.3">
      <c r="A46" s="101" t="s">
        <v>148</v>
      </c>
      <c r="B46" s="26" t="s">
        <v>57</v>
      </c>
      <c r="C46" s="16" t="s">
        <v>149</v>
      </c>
      <c r="D46" s="16" t="s">
        <v>150</v>
      </c>
      <c r="E46" s="16" t="s">
        <v>151</v>
      </c>
      <c r="F46" s="42"/>
      <c r="G46" s="32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>
        <v>27702.629999999997</v>
      </c>
      <c r="X46" s="78"/>
      <c r="Y46" s="78"/>
      <c r="Z46" s="17">
        <f>W46</f>
        <v>27702.629999999997</v>
      </c>
    </row>
    <row r="47" spans="1:26" s="28" customFormat="1" ht="14.25" customHeight="1" x14ac:dyDescent="0.3">
      <c r="A47" s="101" t="s">
        <v>158</v>
      </c>
      <c r="B47" s="26" t="s">
        <v>57</v>
      </c>
      <c r="C47" s="107" t="s">
        <v>159</v>
      </c>
      <c r="D47" s="63" t="s">
        <v>160</v>
      </c>
      <c r="E47" s="16" t="s">
        <v>161</v>
      </c>
      <c r="F47" s="42"/>
      <c r="G47" s="32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>
        <v>1537.47</v>
      </c>
      <c r="Z47" s="17">
        <f>Y47</f>
        <v>1537.47</v>
      </c>
    </row>
    <row r="48" spans="1:26" s="28" customFormat="1" ht="14.25" customHeight="1" x14ac:dyDescent="0.3">
      <c r="A48" s="101"/>
      <c r="B48" s="40"/>
      <c r="C48" s="42"/>
      <c r="D48" s="42"/>
      <c r="E48" s="42"/>
      <c r="F48" s="42"/>
      <c r="G48" s="32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17"/>
    </row>
    <row r="49" spans="1:27" s="28" customFormat="1" ht="14.25" customHeight="1" x14ac:dyDescent="0.3">
      <c r="A49" s="77"/>
      <c r="B49" s="40"/>
      <c r="C49" s="90"/>
      <c r="D49" s="42"/>
      <c r="E49" s="42"/>
      <c r="F49" s="42"/>
      <c r="G49" s="32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17">
        <f t="shared" si="0"/>
        <v>0</v>
      </c>
    </row>
    <row r="50" spans="1:27" s="28" customFormat="1" ht="14.25" customHeight="1" x14ac:dyDescent="0.25">
      <c r="A50" s="27"/>
      <c r="B50" s="40"/>
      <c r="C50" s="41"/>
      <c r="D50" s="41"/>
      <c r="E50" s="51"/>
      <c r="F50" s="40"/>
      <c r="G50" s="26"/>
      <c r="H50" s="23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17">
        <f t="shared" si="0"/>
        <v>0</v>
      </c>
    </row>
    <row r="51" spans="1:27" s="28" customFormat="1" ht="14.1" hidden="1" customHeight="1" x14ac:dyDescent="0.25">
      <c r="A51" s="22" t="s">
        <v>8</v>
      </c>
      <c r="B51" s="40"/>
      <c r="C51" s="41"/>
      <c r="D51" s="41"/>
      <c r="E51" s="51"/>
      <c r="F51" s="40"/>
      <c r="G51" s="40"/>
      <c r="H51" s="23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17">
        <f t="shared" si="0"/>
        <v>0</v>
      </c>
    </row>
    <row r="52" spans="1:27" s="28" customFormat="1" ht="14.25" hidden="1" customHeight="1" x14ac:dyDescent="0.25">
      <c r="A52" s="16" t="s">
        <v>77</v>
      </c>
      <c r="B52" s="40"/>
      <c r="C52" s="34"/>
      <c r="D52" s="41"/>
      <c r="E52" s="51"/>
      <c r="F52" s="40"/>
      <c r="G52" s="40"/>
      <c r="H52" s="23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17">
        <f t="shared" si="0"/>
        <v>0</v>
      </c>
    </row>
    <row r="53" spans="1:27" s="28" customFormat="1" ht="14.25" hidden="1" customHeight="1" x14ac:dyDescent="0.3">
      <c r="A53" s="85" t="s">
        <v>82</v>
      </c>
      <c r="B53" s="86" t="s">
        <v>78</v>
      </c>
      <c r="C53" s="32" t="s">
        <v>79</v>
      </c>
      <c r="D53" s="32" t="s">
        <v>80</v>
      </c>
      <c r="E53" s="87" t="s">
        <v>81</v>
      </c>
      <c r="F53" s="88">
        <v>17.800999999999998</v>
      </c>
      <c r="G53" s="89" t="s">
        <v>28</v>
      </c>
      <c r="H53" s="54"/>
      <c r="I53" s="54"/>
      <c r="J53" s="54"/>
      <c r="K53" s="54"/>
      <c r="L53" s="54"/>
      <c r="M53" s="54">
        <f>3502.8-166.8</f>
        <v>3336</v>
      </c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17">
        <f t="shared" si="0"/>
        <v>0</v>
      </c>
    </row>
    <row r="54" spans="1:27" s="28" customFormat="1" ht="14.25" hidden="1" customHeight="1" x14ac:dyDescent="0.3">
      <c r="A54" s="85" t="s">
        <v>82</v>
      </c>
      <c r="B54" s="86" t="s">
        <v>78</v>
      </c>
      <c r="C54" s="32" t="s">
        <v>79</v>
      </c>
      <c r="D54" s="32" t="s">
        <v>80</v>
      </c>
      <c r="E54" s="87" t="s">
        <v>83</v>
      </c>
      <c r="F54" s="88">
        <v>17.800999999999998</v>
      </c>
      <c r="G54" s="89" t="s">
        <v>28</v>
      </c>
      <c r="H54" s="54"/>
      <c r="I54" s="54"/>
      <c r="J54" s="54"/>
      <c r="K54" s="54"/>
      <c r="L54" s="54"/>
      <c r="M54" s="54">
        <v>166.8</v>
      </c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17">
        <f t="shared" si="0"/>
        <v>0</v>
      </c>
    </row>
    <row r="55" spans="1:27" s="28" customFormat="1" ht="14.25" hidden="1" customHeight="1" x14ac:dyDescent="0.25">
      <c r="A55" s="109" t="s">
        <v>133</v>
      </c>
      <c r="B55" s="26" t="s">
        <v>57</v>
      </c>
      <c r="C55" s="110" t="s">
        <v>79</v>
      </c>
      <c r="D55" s="34" t="s">
        <v>80</v>
      </c>
      <c r="E55" s="35" t="s">
        <v>134</v>
      </c>
      <c r="F55" s="43">
        <v>17.800999999999998</v>
      </c>
      <c r="G55" s="111" t="s">
        <v>28</v>
      </c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>
        <v>16871</v>
      </c>
      <c r="U55" s="54"/>
      <c r="V55" s="54"/>
      <c r="W55" s="54"/>
      <c r="X55" s="54"/>
      <c r="Y55" s="54"/>
      <c r="Z55" s="17">
        <f t="shared" si="0"/>
        <v>0</v>
      </c>
      <c r="AA55" s="59"/>
    </row>
    <row r="56" spans="1:27" s="28" customFormat="1" ht="15" hidden="1" x14ac:dyDescent="0.25">
      <c r="A56" s="27"/>
      <c r="B56" s="26"/>
      <c r="C56" s="41"/>
      <c r="D56" s="41"/>
      <c r="E56" s="41"/>
      <c r="F56" s="26"/>
      <c r="G56" s="40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17">
        <f t="shared" si="0"/>
        <v>0</v>
      </c>
    </row>
    <row r="57" spans="1:27" s="28" customFormat="1" ht="15" hidden="1" x14ac:dyDescent="0.25">
      <c r="A57" s="27"/>
      <c r="B57" s="40"/>
      <c r="C57" s="41"/>
      <c r="D57" s="41"/>
      <c r="E57" s="41"/>
      <c r="F57" s="40"/>
      <c r="G57" s="40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17">
        <f t="shared" si="0"/>
        <v>0</v>
      </c>
    </row>
    <row r="58" spans="1:27" s="28" customFormat="1" ht="14.25" hidden="1" customHeight="1" x14ac:dyDescent="0.25">
      <c r="A58" s="39"/>
      <c r="B58" s="40"/>
      <c r="C58" s="41"/>
      <c r="D58" s="41"/>
      <c r="E58" s="41"/>
      <c r="F58" s="42"/>
      <c r="G58" s="42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17">
        <f t="shared" si="0"/>
        <v>0</v>
      </c>
    </row>
    <row r="59" spans="1:27" s="28" customFormat="1" ht="14.25" hidden="1" customHeight="1" x14ac:dyDescent="0.25">
      <c r="A59" s="39"/>
      <c r="B59" s="40"/>
      <c r="C59" s="41"/>
      <c r="D59" s="41"/>
      <c r="E59" s="41"/>
      <c r="F59" s="42"/>
      <c r="G59" s="42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17">
        <f t="shared" si="0"/>
        <v>0</v>
      </c>
    </row>
    <row r="60" spans="1:27" s="28" customFormat="1" ht="14.25" hidden="1" customHeight="1" x14ac:dyDescent="0.25">
      <c r="A60" s="22" t="s">
        <v>8</v>
      </c>
      <c r="B60" s="40"/>
      <c r="C60" s="41"/>
      <c r="D60" s="41"/>
      <c r="E60" s="41"/>
      <c r="F60" s="42"/>
      <c r="G60" s="42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33"/>
    </row>
    <row r="61" spans="1:27" s="28" customFormat="1" ht="14.25" hidden="1" customHeight="1" x14ac:dyDescent="0.25">
      <c r="A61" s="16" t="s">
        <v>53</v>
      </c>
      <c r="B61" s="26"/>
      <c r="C61" s="34"/>
      <c r="D61" s="34"/>
      <c r="E61" s="34"/>
      <c r="F61" s="16"/>
      <c r="G61" s="16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33"/>
    </row>
    <row r="62" spans="1:27" s="28" customFormat="1" ht="14.25" hidden="1" customHeight="1" x14ac:dyDescent="0.3">
      <c r="A62" s="71" t="s">
        <v>56</v>
      </c>
      <c r="B62" s="26" t="s">
        <v>57</v>
      </c>
      <c r="C62" s="58" t="s">
        <v>58</v>
      </c>
      <c r="D62" s="16" t="s">
        <v>17</v>
      </c>
      <c r="E62" s="16">
        <v>6501</v>
      </c>
      <c r="F62" s="26">
        <v>17.259</v>
      </c>
      <c r="G62" s="75" t="s">
        <v>26</v>
      </c>
      <c r="H62" s="54"/>
      <c r="I62" s="54"/>
      <c r="J62" s="54">
        <f>494356-1</f>
        <v>494355</v>
      </c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17">
        <f>SUM(J62)</f>
        <v>494355</v>
      </c>
    </row>
    <row r="63" spans="1:27" s="28" customFormat="1" ht="14.25" hidden="1" customHeight="1" x14ac:dyDescent="0.3">
      <c r="A63" s="71" t="s">
        <v>56</v>
      </c>
      <c r="B63" s="26" t="s">
        <v>59</v>
      </c>
      <c r="C63" s="58" t="s">
        <v>58</v>
      </c>
      <c r="D63" s="16" t="s">
        <v>17</v>
      </c>
      <c r="E63" s="16">
        <v>6501</v>
      </c>
      <c r="F63" s="26">
        <v>17.259</v>
      </c>
      <c r="G63" s="75" t="s">
        <v>26</v>
      </c>
      <c r="H63" s="54"/>
      <c r="I63" s="54"/>
      <c r="J63" s="54">
        <v>1</v>
      </c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17">
        <f t="shared" ref="Z63:Z65" si="1">SUM(J63)</f>
        <v>1</v>
      </c>
    </row>
    <row r="64" spans="1:27" s="28" customFormat="1" ht="14.25" hidden="1" customHeight="1" x14ac:dyDescent="0.3">
      <c r="A64" s="27" t="s">
        <v>60</v>
      </c>
      <c r="B64" s="26" t="s">
        <v>57</v>
      </c>
      <c r="C64" s="58" t="s">
        <v>61</v>
      </c>
      <c r="D64" s="16" t="s">
        <v>19</v>
      </c>
      <c r="E64" s="16">
        <v>6502</v>
      </c>
      <c r="F64" s="16">
        <v>17.257999999999999</v>
      </c>
      <c r="G64" s="75" t="s">
        <v>26</v>
      </c>
      <c r="H64" s="54"/>
      <c r="I64" s="54"/>
      <c r="J64" s="54">
        <f>98588-1</f>
        <v>98587</v>
      </c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17">
        <f t="shared" si="1"/>
        <v>98587</v>
      </c>
    </row>
    <row r="65" spans="1:27" s="28" customFormat="1" ht="14.25" hidden="1" customHeight="1" x14ac:dyDescent="0.3">
      <c r="A65" s="27" t="s">
        <v>60</v>
      </c>
      <c r="B65" s="26" t="s">
        <v>59</v>
      </c>
      <c r="C65" s="58" t="s">
        <v>61</v>
      </c>
      <c r="D65" s="16" t="s">
        <v>19</v>
      </c>
      <c r="E65" s="16">
        <v>6502</v>
      </c>
      <c r="F65" s="16">
        <v>17.257999999999999</v>
      </c>
      <c r="G65" s="75" t="s">
        <v>26</v>
      </c>
      <c r="H65" s="54"/>
      <c r="I65" s="54"/>
      <c r="J65" s="54">
        <v>1</v>
      </c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17">
        <f t="shared" si="1"/>
        <v>1</v>
      </c>
    </row>
    <row r="66" spans="1:27" s="28" customFormat="1" ht="14.25" hidden="1" customHeight="1" x14ac:dyDescent="0.3">
      <c r="A66" s="27"/>
      <c r="B66" s="26"/>
      <c r="C66" s="58"/>
      <c r="D66" s="32"/>
      <c r="E66" s="26"/>
      <c r="F66" s="16"/>
      <c r="G66" s="75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17"/>
    </row>
    <row r="67" spans="1:27" s="28" customFormat="1" ht="14.25" hidden="1" customHeight="1" x14ac:dyDescent="0.3">
      <c r="A67" s="27"/>
      <c r="B67" s="26"/>
      <c r="C67" s="16"/>
      <c r="D67" s="32"/>
      <c r="E67" s="26"/>
      <c r="F67" s="16"/>
      <c r="G67" s="75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17"/>
    </row>
    <row r="68" spans="1:27" s="28" customFormat="1" ht="14.25" hidden="1" customHeight="1" x14ac:dyDescent="0.25">
      <c r="A68" s="27" t="s">
        <v>60</v>
      </c>
      <c r="B68" s="26" t="s">
        <v>57</v>
      </c>
      <c r="C68" s="58" t="s">
        <v>87</v>
      </c>
      <c r="D68" s="16" t="s">
        <v>19</v>
      </c>
      <c r="E68" s="16">
        <v>6502</v>
      </c>
      <c r="F68" s="16">
        <v>17.257999999999999</v>
      </c>
      <c r="G68" s="91" t="s">
        <v>26</v>
      </c>
      <c r="H68" s="54"/>
      <c r="I68" s="54"/>
      <c r="J68" s="54"/>
      <c r="K68" s="54"/>
      <c r="L68" s="54"/>
      <c r="M68" s="54"/>
      <c r="N68" s="54"/>
      <c r="O68" s="54">
        <f>402899-1</f>
        <v>402898</v>
      </c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17">
        <f>SUM(O68)</f>
        <v>402898</v>
      </c>
    </row>
    <row r="69" spans="1:27" s="28" customFormat="1" ht="14.25" hidden="1" customHeight="1" x14ac:dyDescent="0.25">
      <c r="A69" s="27" t="s">
        <v>60</v>
      </c>
      <c r="B69" s="26" t="s">
        <v>59</v>
      </c>
      <c r="C69" s="58" t="s">
        <v>87</v>
      </c>
      <c r="D69" s="16" t="s">
        <v>19</v>
      </c>
      <c r="E69" s="16">
        <v>6502</v>
      </c>
      <c r="F69" s="16">
        <v>17.257999999999999</v>
      </c>
      <c r="G69" s="91" t="s">
        <v>26</v>
      </c>
      <c r="H69" s="54"/>
      <c r="I69" s="54"/>
      <c r="J69" s="54"/>
      <c r="K69" s="54"/>
      <c r="L69" s="54"/>
      <c r="M69" s="54"/>
      <c r="N69" s="54"/>
      <c r="O69" s="54">
        <v>1</v>
      </c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17">
        <f>SUM(O69)</f>
        <v>1</v>
      </c>
    </row>
    <row r="70" spans="1:27" s="28" customFormat="1" ht="14.25" hidden="1" customHeight="1" x14ac:dyDescent="0.25">
      <c r="A70" s="27"/>
      <c r="B70" s="26"/>
      <c r="C70" s="60"/>
      <c r="D70" s="92"/>
      <c r="E70" s="92"/>
      <c r="F70" s="92"/>
      <c r="G70" s="92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17"/>
    </row>
    <row r="71" spans="1:27" s="28" customFormat="1" ht="14.25" hidden="1" customHeight="1" x14ac:dyDescent="0.25">
      <c r="A71" s="31" t="s">
        <v>105</v>
      </c>
      <c r="B71" s="26" t="s">
        <v>57</v>
      </c>
      <c r="C71" s="16" t="s">
        <v>106</v>
      </c>
      <c r="D71" s="16" t="s">
        <v>18</v>
      </c>
      <c r="E71" s="16">
        <v>6503</v>
      </c>
      <c r="F71" s="16">
        <v>17.277999999999999</v>
      </c>
      <c r="G71" s="102" t="s">
        <v>26</v>
      </c>
      <c r="H71" s="54"/>
      <c r="I71" s="54"/>
      <c r="J71" s="54"/>
      <c r="K71" s="54"/>
      <c r="L71" s="54"/>
      <c r="M71" s="54"/>
      <c r="N71" s="54"/>
      <c r="O71" s="54"/>
      <c r="P71" s="54"/>
      <c r="Q71" s="54">
        <f>108144-1</f>
        <v>108143</v>
      </c>
      <c r="R71" s="54"/>
      <c r="S71" s="54"/>
      <c r="T71" s="54"/>
      <c r="U71" s="54"/>
      <c r="V71" s="54"/>
      <c r="W71" s="54"/>
      <c r="X71" s="54"/>
      <c r="Y71" s="54"/>
      <c r="Z71" s="17">
        <f>Q71</f>
        <v>108143</v>
      </c>
    </row>
    <row r="72" spans="1:27" s="28" customFormat="1" ht="14.25" hidden="1" customHeight="1" x14ac:dyDescent="0.25">
      <c r="A72" s="31" t="s">
        <v>105</v>
      </c>
      <c r="B72" s="26" t="s">
        <v>59</v>
      </c>
      <c r="C72" s="16" t="s">
        <v>106</v>
      </c>
      <c r="D72" s="16" t="s">
        <v>18</v>
      </c>
      <c r="E72" s="16">
        <v>6503</v>
      </c>
      <c r="F72" s="16">
        <v>17.277999999999999</v>
      </c>
      <c r="G72" s="102" t="s">
        <v>26</v>
      </c>
      <c r="H72" s="54"/>
      <c r="I72" s="54"/>
      <c r="J72" s="54"/>
      <c r="K72" s="54"/>
      <c r="L72" s="54"/>
      <c r="M72" s="54"/>
      <c r="N72" s="54"/>
      <c r="O72" s="54"/>
      <c r="P72" s="54"/>
      <c r="Q72" s="54">
        <v>1</v>
      </c>
      <c r="R72" s="54"/>
      <c r="S72" s="54"/>
      <c r="T72" s="54"/>
      <c r="U72" s="54"/>
      <c r="V72" s="54"/>
      <c r="W72" s="54"/>
      <c r="X72" s="54"/>
      <c r="Y72" s="54"/>
      <c r="Z72" s="17">
        <f t="shared" ref="Z72:Z74" si="2">Q72</f>
        <v>1</v>
      </c>
      <c r="AA72" s="61"/>
    </row>
    <row r="73" spans="1:27" s="28" customFormat="1" ht="14.25" hidden="1" customHeight="1" x14ac:dyDescent="0.25">
      <c r="A73" s="31" t="s">
        <v>105</v>
      </c>
      <c r="B73" s="26" t="s">
        <v>57</v>
      </c>
      <c r="C73" s="16" t="s">
        <v>107</v>
      </c>
      <c r="D73" s="16" t="s">
        <v>18</v>
      </c>
      <c r="E73" s="16">
        <v>6503</v>
      </c>
      <c r="F73" s="16">
        <v>17.277999999999999</v>
      </c>
      <c r="G73" s="102" t="s">
        <v>26</v>
      </c>
      <c r="H73" s="54"/>
      <c r="I73" s="54"/>
      <c r="J73" s="54"/>
      <c r="K73" s="54"/>
      <c r="L73" s="54"/>
      <c r="M73" s="54"/>
      <c r="N73" s="54"/>
      <c r="O73" s="54"/>
      <c r="P73" s="54"/>
      <c r="Q73" s="54">
        <f>393529-1</f>
        <v>393528</v>
      </c>
      <c r="R73" s="54"/>
      <c r="S73" s="54"/>
      <c r="T73" s="54"/>
      <c r="U73" s="54"/>
      <c r="V73" s="54"/>
      <c r="W73" s="54"/>
      <c r="X73" s="54"/>
      <c r="Y73" s="54"/>
      <c r="Z73" s="17">
        <f t="shared" si="2"/>
        <v>393528</v>
      </c>
    </row>
    <row r="74" spans="1:27" s="28" customFormat="1" ht="14.25" hidden="1" customHeight="1" x14ac:dyDescent="0.25">
      <c r="A74" s="31" t="s">
        <v>105</v>
      </c>
      <c r="B74" s="26" t="s">
        <v>59</v>
      </c>
      <c r="C74" s="16" t="s">
        <v>107</v>
      </c>
      <c r="D74" s="16" t="s">
        <v>18</v>
      </c>
      <c r="E74" s="16">
        <v>6503</v>
      </c>
      <c r="F74" s="16">
        <v>17.277999999999999</v>
      </c>
      <c r="G74" s="102" t="s">
        <v>26</v>
      </c>
      <c r="H74" s="54"/>
      <c r="I74" s="54"/>
      <c r="J74" s="54"/>
      <c r="K74" s="54"/>
      <c r="L74" s="54"/>
      <c r="M74" s="54"/>
      <c r="N74" s="54"/>
      <c r="O74" s="54"/>
      <c r="P74" s="54"/>
      <c r="Q74" s="54">
        <v>1</v>
      </c>
      <c r="R74" s="54"/>
      <c r="S74" s="54"/>
      <c r="T74" s="54"/>
      <c r="U74" s="54"/>
      <c r="V74" s="54"/>
      <c r="W74" s="54"/>
      <c r="X74" s="54"/>
      <c r="Y74" s="54"/>
      <c r="Z74" s="17">
        <f t="shared" si="2"/>
        <v>1</v>
      </c>
      <c r="AA74" s="59"/>
    </row>
    <row r="75" spans="1:27" s="28" customFormat="1" ht="14.25" hidden="1" customHeight="1" x14ac:dyDescent="0.25">
      <c r="A75" s="27"/>
      <c r="B75" s="26"/>
      <c r="C75" s="60"/>
      <c r="D75" s="16"/>
      <c r="E75" s="26"/>
      <c r="F75" s="16"/>
      <c r="G75" s="16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17"/>
    </row>
    <row r="76" spans="1:27" s="28" customFormat="1" ht="14.25" hidden="1" customHeight="1" x14ac:dyDescent="0.25">
      <c r="A76" s="112" t="s">
        <v>153</v>
      </c>
      <c r="B76" s="26" t="s">
        <v>57</v>
      </c>
      <c r="C76" s="16" t="s">
        <v>107</v>
      </c>
      <c r="D76" s="16" t="s">
        <v>18</v>
      </c>
      <c r="E76" s="16">
        <v>6523</v>
      </c>
      <c r="F76" s="16">
        <v>17.277999999999999</v>
      </c>
      <c r="G76" s="102" t="s">
        <v>26</v>
      </c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>
        <v>20915.64</v>
      </c>
      <c r="Y76" s="54"/>
      <c r="Z76" s="17">
        <f>X76</f>
        <v>20915.64</v>
      </c>
    </row>
    <row r="77" spans="1:27" s="28" customFormat="1" ht="14.25" hidden="1" customHeight="1" x14ac:dyDescent="0.25">
      <c r="A77" s="27"/>
      <c r="B77" s="26"/>
      <c r="C77" s="60"/>
      <c r="D77" s="16"/>
      <c r="E77" s="26"/>
      <c r="F77" s="16"/>
      <c r="G77" s="16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17"/>
    </row>
    <row r="78" spans="1:27" s="28" customFormat="1" ht="14.25" hidden="1" customHeight="1" x14ac:dyDescent="0.25">
      <c r="A78" s="27"/>
      <c r="B78" s="57"/>
      <c r="C78" s="43"/>
      <c r="D78" s="16"/>
      <c r="E78" s="26"/>
      <c r="F78" s="16"/>
      <c r="G78" s="16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17"/>
      <c r="AA78" s="61"/>
    </row>
    <row r="79" spans="1:27" s="28" customFormat="1" ht="14.25" hidden="1" customHeight="1" x14ac:dyDescent="0.25">
      <c r="A79" s="27"/>
      <c r="B79" s="26"/>
      <c r="C79" s="43"/>
      <c r="D79" s="16"/>
      <c r="E79" s="26"/>
      <c r="F79" s="16"/>
      <c r="G79" s="16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17"/>
    </row>
    <row r="80" spans="1:27" s="28" customFormat="1" ht="14.25" hidden="1" customHeight="1" x14ac:dyDescent="0.25">
      <c r="A80" s="27"/>
      <c r="B80" s="26"/>
      <c r="C80" s="43"/>
      <c r="D80" s="16"/>
      <c r="E80" s="26"/>
      <c r="F80" s="16"/>
      <c r="G80" s="16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17"/>
      <c r="AA80" s="59"/>
    </row>
    <row r="81" spans="1:26" s="28" customFormat="1" ht="14.25" hidden="1" customHeight="1" x14ac:dyDescent="0.25">
      <c r="A81" s="27"/>
      <c r="B81" s="26"/>
      <c r="C81" s="16"/>
      <c r="D81" s="16"/>
      <c r="E81" s="26"/>
      <c r="F81" s="16"/>
      <c r="G81" s="16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17"/>
    </row>
    <row r="82" spans="1:26" s="28" customFormat="1" ht="14.25" hidden="1" customHeight="1" x14ac:dyDescent="0.25">
      <c r="A82" s="27"/>
      <c r="B82" s="26"/>
      <c r="C82" s="16"/>
      <c r="D82" s="16"/>
      <c r="E82" s="26"/>
      <c r="F82" s="16"/>
      <c r="G82" s="16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17"/>
    </row>
    <row r="83" spans="1:26" s="28" customFormat="1" ht="15" hidden="1" x14ac:dyDescent="0.25">
      <c r="A83" s="27"/>
      <c r="B83" s="26"/>
      <c r="C83" s="43"/>
      <c r="D83" s="16"/>
      <c r="E83" s="58"/>
      <c r="F83" s="16"/>
      <c r="G83" s="16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17"/>
    </row>
    <row r="84" spans="1:26" s="28" customFormat="1" ht="15" hidden="1" x14ac:dyDescent="0.25">
      <c r="A84" s="27"/>
      <c r="B84" s="26"/>
      <c r="C84" s="58"/>
      <c r="D84" s="16"/>
      <c r="E84" s="58"/>
      <c r="F84" s="16"/>
      <c r="G84" s="16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17"/>
    </row>
    <row r="85" spans="1:26" s="28" customFormat="1" ht="15" hidden="1" x14ac:dyDescent="0.25">
      <c r="A85" s="44"/>
      <c r="B85" s="57"/>
      <c r="C85" s="43"/>
      <c r="D85" s="16"/>
      <c r="E85" s="26"/>
      <c r="F85" s="16"/>
      <c r="G85" s="16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33"/>
    </row>
    <row r="86" spans="1:26" s="28" customFormat="1" ht="14.25" hidden="1" customHeight="1" x14ac:dyDescent="0.25">
      <c r="A86" s="44"/>
      <c r="B86" s="26"/>
      <c r="C86" s="43"/>
      <c r="D86" s="16"/>
      <c r="E86" s="26"/>
      <c r="F86" s="16"/>
      <c r="G86" s="42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33"/>
    </row>
    <row r="87" spans="1:26" s="14" customFormat="1" ht="17.25" hidden="1" customHeight="1" x14ac:dyDescent="0.3">
      <c r="A87" s="73" t="s">
        <v>12</v>
      </c>
      <c r="B87" s="36"/>
      <c r="C87" s="37"/>
      <c r="D87" s="36"/>
      <c r="E87" s="37"/>
      <c r="F87" s="36"/>
      <c r="G87" s="36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33"/>
    </row>
    <row r="88" spans="1:26" s="14" customFormat="1" ht="18.75" customHeight="1" x14ac:dyDescent="0.3">
      <c r="A88" s="27" t="s">
        <v>0</v>
      </c>
      <c r="B88" s="27"/>
      <c r="C88" s="38"/>
      <c r="D88" s="38"/>
      <c r="E88" s="38"/>
      <c r="F88" s="38"/>
      <c r="G88" s="38"/>
      <c r="H88" s="55">
        <f>SUM(H6:H87)</f>
        <v>14086.92</v>
      </c>
      <c r="I88" s="55">
        <f>SUM(I16:I20)</f>
        <v>158002.31</v>
      </c>
      <c r="J88" s="55">
        <f>SUM(J60:J85)</f>
        <v>592944</v>
      </c>
      <c r="K88" s="55">
        <f>SUM(K23:K26)</f>
        <v>331264.69</v>
      </c>
      <c r="L88" s="55">
        <f>SUM(L23:L27)</f>
        <v>95000</v>
      </c>
      <c r="M88" s="55">
        <f>SUM(M51:M57)</f>
        <v>3502.8</v>
      </c>
      <c r="N88" s="55">
        <f>SUM(N32:N49)</f>
        <v>7043.44962321</v>
      </c>
      <c r="O88" s="55">
        <f>SUM(O60:O84)</f>
        <v>402899</v>
      </c>
      <c r="P88" s="55">
        <f>SUM(P29:P46)</f>
        <v>63709.280170189901</v>
      </c>
      <c r="Q88" s="55">
        <f>SUM(Q70:Q84)</f>
        <v>501673</v>
      </c>
      <c r="R88" s="55">
        <f>SUM(R29:R50)</f>
        <v>221993.2</v>
      </c>
      <c r="S88" s="55">
        <f>SUM(S42:S86)</f>
        <v>15773.649999999998</v>
      </c>
      <c r="T88" s="55">
        <f>SUM(T52:T57)</f>
        <v>16871</v>
      </c>
      <c r="U88" s="55">
        <f>SUM(U29:U41)</f>
        <v>76263.600000000006</v>
      </c>
      <c r="V88" s="55">
        <f>SUM(V29:V33)</f>
        <v>98359.62</v>
      </c>
      <c r="W88" s="55">
        <f>SUM(W29:W50)</f>
        <v>27702.629999999997</v>
      </c>
      <c r="X88" s="55">
        <f>SUM(X76:X82)</f>
        <v>20915.64</v>
      </c>
      <c r="Y88" s="55">
        <f>SUM(Y29:Y49)</f>
        <v>1537.47</v>
      </c>
      <c r="Z88" s="33"/>
    </row>
    <row r="89" spans="1:26" s="30" customFormat="1" ht="16.5" x14ac:dyDescent="0.3">
      <c r="A89" s="14"/>
      <c r="B89" s="14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</row>
    <row r="90" spans="1:26" s="14" customFormat="1" ht="16.5" x14ac:dyDescent="0.3">
      <c r="A90" s="30" t="s">
        <v>9</v>
      </c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</row>
    <row r="91" spans="1:26" s="14" customFormat="1" ht="15" hidden="1" customHeight="1" x14ac:dyDescent="0.3">
      <c r="A91" s="30" t="s">
        <v>39</v>
      </c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</row>
    <row r="92" spans="1:26" s="14" customFormat="1" ht="17.25" hidden="1" customHeight="1" x14ac:dyDescent="0.3">
      <c r="A92" s="67" t="s">
        <v>34</v>
      </c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</row>
    <row r="93" spans="1:26" ht="15" hidden="1" x14ac:dyDescent="0.25">
      <c r="A93" s="30" t="s">
        <v>50</v>
      </c>
    </row>
    <row r="94" spans="1:26" ht="15" hidden="1" x14ac:dyDescent="0.25">
      <c r="A94" s="67" t="s">
        <v>51</v>
      </c>
    </row>
    <row r="95" spans="1:26" ht="15" hidden="1" x14ac:dyDescent="0.25">
      <c r="A95" s="30" t="s">
        <v>54</v>
      </c>
    </row>
    <row r="96" spans="1:26" ht="15" hidden="1" x14ac:dyDescent="0.25">
      <c r="A96" s="67" t="s">
        <v>55</v>
      </c>
    </row>
    <row r="97" spans="1:26" ht="15" hidden="1" x14ac:dyDescent="0.25">
      <c r="A97" s="30" t="s">
        <v>62</v>
      </c>
    </row>
    <row r="98" spans="1:26" ht="15" hidden="1" x14ac:dyDescent="0.25">
      <c r="A98" s="67" t="s">
        <v>63</v>
      </c>
    </row>
    <row r="99" spans="1:26" ht="15" hidden="1" x14ac:dyDescent="0.25">
      <c r="A99" s="30" t="s">
        <v>75</v>
      </c>
    </row>
    <row r="100" spans="1:26" ht="15" hidden="1" x14ac:dyDescent="0.25">
      <c r="A100" s="67" t="s">
        <v>74</v>
      </c>
    </row>
    <row r="101" spans="1:26" ht="15" hidden="1" x14ac:dyDescent="0.25">
      <c r="A101" s="30" t="s">
        <v>85</v>
      </c>
    </row>
    <row r="102" spans="1:26" ht="15" hidden="1" x14ac:dyDescent="0.25">
      <c r="A102" s="67" t="s">
        <v>84</v>
      </c>
    </row>
    <row r="103" spans="1:26" ht="15" hidden="1" x14ac:dyDescent="0.25">
      <c r="A103" s="30" t="s">
        <v>86</v>
      </c>
    </row>
    <row r="104" spans="1:26" ht="15" hidden="1" x14ac:dyDescent="0.25">
      <c r="A104" s="67" t="s">
        <v>34</v>
      </c>
    </row>
    <row r="105" spans="1:26" ht="15" hidden="1" x14ac:dyDescent="0.25">
      <c r="A105" s="30" t="s">
        <v>90</v>
      </c>
    </row>
    <row r="106" spans="1:26" ht="15" hidden="1" x14ac:dyDescent="0.25">
      <c r="A106" s="67" t="s">
        <v>89</v>
      </c>
    </row>
    <row r="107" spans="1:26" s="30" customFormat="1" ht="15" hidden="1" x14ac:dyDescent="0.25">
      <c r="A107" s="30" t="s">
        <v>93</v>
      </c>
      <c r="C107" s="62"/>
      <c r="D107" s="62"/>
      <c r="E107" s="62"/>
      <c r="F107" s="62"/>
      <c r="G107" s="62"/>
      <c r="H107" s="62"/>
      <c r="I107" s="93"/>
      <c r="J107" s="93"/>
      <c r="K107" s="93"/>
      <c r="L107" s="93"/>
      <c r="M107" s="93"/>
      <c r="N107" s="93"/>
      <c r="O107" s="93"/>
      <c r="P107" s="93"/>
      <c r="Q107" s="93"/>
      <c r="R107" s="93"/>
      <c r="S107" s="93"/>
      <c r="T107" s="93"/>
      <c r="U107" s="93"/>
      <c r="V107" s="93"/>
      <c r="W107" s="93"/>
      <c r="X107" s="93"/>
      <c r="Y107" s="93"/>
      <c r="Z107" s="94"/>
    </row>
    <row r="108" spans="1:26" ht="15" hidden="1" x14ac:dyDescent="0.25">
      <c r="A108" s="67" t="s">
        <v>91</v>
      </c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95"/>
      <c r="T108" s="95"/>
      <c r="U108" s="95"/>
      <c r="V108" s="95"/>
      <c r="W108" s="95"/>
      <c r="X108" s="95"/>
      <c r="Y108" s="95"/>
      <c r="Z108" s="96"/>
    </row>
    <row r="109" spans="1:26" s="98" customFormat="1" hidden="1" x14ac:dyDescent="0.25">
      <c r="A109" s="97" t="s">
        <v>92</v>
      </c>
      <c r="C109" s="99"/>
      <c r="D109" s="99"/>
      <c r="E109" s="99"/>
      <c r="F109" s="99"/>
      <c r="G109" s="99"/>
      <c r="H109" s="100"/>
      <c r="I109" s="100"/>
      <c r="J109" s="100"/>
      <c r="K109" s="100"/>
      <c r="L109" s="100"/>
      <c r="M109" s="100"/>
    </row>
    <row r="111" spans="1:26" ht="15" hidden="1" x14ac:dyDescent="0.25">
      <c r="A111" s="30" t="s">
        <v>103</v>
      </c>
    </row>
    <row r="112" spans="1:26" ht="15" hidden="1" x14ac:dyDescent="0.25">
      <c r="A112" s="67" t="s">
        <v>102</v>
      </c>
    </row>
    <row r="113" spans="1:1" ht="15" hidden="1" x14ac:dyDescent="0.25">
      <c r="A113" s="30" t="s">
        <v>110</v>
      </c>
    </row>
    <row r="114" spans="1:1" ht="15" hidden="1" x14ac:dyDescent="0.25">
      <c r="A114" s="67" t="s">
        <v>111</v>
      </c>
    </row>
    <row r="115" spans="1:1" ht="15" hidden="1" x14ac:dyDescent="0.25">
      <c r="A115" s="30" t="s">
        <v>130</v>
      </c>
    </row>
    <row r="116" spans="1:1" ht="15" hidden="1" x14ac:dyDescent="0.25">
      <c r="A116" s="67" t="s">
        <v>129</v>
      </c>
    </row>
    <row r="117" spans="1:1" ht="15" hidden="1" x14ac:dyDescent="0.25">
      <c r="A117" s="30" t="s">
        <v>132</v>
      </c>
    </row>
    <row r="118" spans="1:1" ht="15" hidden="1" x14ac:dyDescent="0.25">
      <c r="A118" s="67" t="s">
        <v>84</v>
      </c>
    </row>
    <row r="119" spans="1:1" ht="15" hidden="1" x14ac:dyDescent="0.25">
      <c r="A119" s="30" t="s">
        <v>137</v>
      </c>
    </row>
    <row r="120" spans="1:1" ht="15" hidden="1" x14ac:dyDescent="0.25">
      <c r="A120" s="67" t="s">
        <v>91</v>
      </c>
    </row>
    <row r="121" spans="1:1" ht="15" hidden="1" x14ac:dyDescent="0.25">
      <c r="A121" s="30" t="s">
        <v>140</v>
      </c>
    </row>
    <row r="122" spans="1:1" ht="15" hidden="1" x14ac:dyDescent="0.25">
      <c r="A122" s="67" t="s">
        <v>139</v>
      </c>
    </row>
    <row r="123" spans="1:1" ht="15" hidden="1" x14ac:dyDescent="0.25">
      <c r="A123" s="30" t="s">
        <v>147</v>
      </c>
    </row>
    <row r="124" spans="1:1" ht="15" hidden="1" x14ac:dyDescent="0.25">
      <c r="A124" s="67" t="s">
        <v>146</v>
      </c>
    </row>
    <row r="125" spans="1:1" ht="15" hidden="1" x14ac:dyDescent="0.25">
      <c r="A125" s="30" t="s">
        <v>155</v>
      </c>
    </row>
    <row r="126" spans="1:1" ht="15" hidden="1" x14ac:dyDescent="0.25">
      <c r="A126" s="67" t="s">
        <v>154</v>
      </c>
    </row>
    <row r="127" spans="1:1" ht="15" x14ac:dyDescent="0.25">
      <c r="A127" s="30" t="s">
        <v>157</v>
      </c>
    </row>
    <row r="128" spans="1:1" ht="15" x14ac:dyDescent="0.25">
      <c r="A128" s="67" t="s">
        <v>129</v>
      </c>
    </row>
    <row r="135" spans="1:1" ht="16.5" x14ac:dyDescent="0.3">
      <c r="A135" s="14" t="s">
        <v>29</v>
      </c>
    </row>
    <row r="136" spans="1:1" ht="16.5" x14ac:dyDescent="0.3">
      <c r="A136" s="76" t="s">
        <v>32</v>
      </c>
    </row>
    <row r="137" spans="1:1" ht="16.5" x14ac:dyDescent="0.3">
      <c r="A137" s="14" t="s">
        <v>30</v>
      </c>
    </row>
    <row r="138" spans="1:1" ht="16.5" x14ac:dyDescent="0.3">
      <c r="A138" s="76" t="s">
        <v>31</v>
      </c>
    </row>
  </sheetData>
  <mergeCells count="1">
    <mergeCell ref="B1:H1"/>
  </mergeCells>
  <phoneticPr fontId="0" type="noConversion"/>
  <hyperlinks>
    <hyperlink ref="A109" r:id="rId1" display="mailto:Lisa.J.Caissie@mass.gov" xr:uid="{B95D2BBD-DEC1-4ECE-A1A2-46F69A80E5F8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D974E1C-B2C7-410F-818B-6D53E2D7E0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818ED3-11CA-48FE-A0BF-F1BE29CDFA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44C237-C701-460A-88A9-F9E68D92CC1A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CENTRAL WIB</vt:lpstr>
      <vt:lpstr>'NORTH CENTRAL WIB'!Print_Area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2019-01-09T17:35:39Z</cp:lastPrinted>
  <dcterms:created xsi:type="dcterms:W3CDTF">2000-04-13T13:33:42Z</dcterms:created>
  <dcterms:modified xsi:type="dcterms:W3CDTF">2025-03-27T17:54:17Z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