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CENTRAL/"/>
    </mc:Choice>
  </mc:AlternateContent>
  <xr:revisionPtr revIDLastSave="0" documentId="8_{156E28AE-6023-4EE3-9F9F-F2776A461C8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NORTH CENTRAL WIB" sheetId="2" r:id="rId1"/>
  </sheets>
  <definedNames>
    <definedName name="_xlnm.Print_Area" localSheetId="0">'NORTH CENTRAL WIB'!$A$1:$H$94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90" i="2" l="1"/>
  <c r="AB49" i="2"/>
  <c r="AA90" i="2"/>
  <c r="Z90" i="2"/>
  <c r="AC48" i="2"/>
  <c r="AC47" i="2"/>
  <c r="Y90" i="2"/>
  <c r="AC78" i="2"/>
  <c r="X90" i="2"/>
  <c r="AC46" i="2"/>
  <c r="W90" i="2"/>
  <c r="V32" i="2"/>
  <c r="AC32" i="2" s="1"/>
  <c r="V30" i="2"/>
  <c r="AC30" i="2" s="1"/>
  <c r="AC31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51" i="2"/>
  <c r="AC52" i="2"/>
  <c r="AC53" i="2"/>
  <c r="AC54" i="2"/>
  <c r="AC55" i="2"/>
  <c r="AC56" i="2"/>
  <c r="AC57" i="2"/>
  <c r="AC58" i="2"/>
  <c r="AC59" i="2"/>
  <c r="AC60" i="2"/>
  <c r="AC61" i="2"/>
  <c r="U40" i="2"/>
  <c r="U90" i="2" s="1"/>
  <c r="T90" i="2"/>
  <c r="S90" i="2"/>
  <c r="R38" i="2"/>
  <c r="R90" i="2" s="1"/>
  <c r="AC74" i="2"/>
  <c r="AC76" i="2"/>
  <c r="Q75" i="2"/>
  <c r="AC75" i="2" s="1"/>
  <c r="Q73" i="2"/>
  <c r="P36" i="2"/>
  <c r="P90" i="2" s="1"/>
  <c r="O70" i="2"/>
  <c r="O90" i="2" s="1"/>
  <c r="AC71" i="2"/>
  <c r="N90" i="2"/>
  <c r="M55" i="2"/>
  <c r="AC25" i="2"/>
  <c r="L90" i="2"/>
  <c r="AC24" i="2"/>
  <c r="K90" i="2"/>
  <c r="J66" i="2"/>
  <c r="AC66" i="2" s="1"/>
  <c r="J64" i="2"/>
  <c r="AC64" i="2" s="1"/>
  <c r="AC65" i="2"/>
  <c r="AC67" i="2"/>
  <c r="AC18" i="2"/>
  <c r="I17" i="2"/>
  <c r="I90" i="2" s="1"/>
  <c r="H90" i="2"/>
  <c r="AC17" i="2" l="1"/>
  <c r="Q90" i="2"/>
  <c r="V90" i="2"/>
  <c r="AC73" i="2"/>
  <c r="AC70" i="2"/>
  <c r="M90" i="2"/>
  <c r="J90" i="2"/>
</calcChain>
</file>

<file path=xl/sharedStrings.xml><?xml version="1.0" encoding="utf-8"?>
<sst xmlns="http://schemas.openxmlformats.org/spreadsheetml/2006/main" count="305" uniqueCount="175">
  <si>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</si>
  <si>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</si>
  <si>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</si>
  <si>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</si>
  <si>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</si>
  <si>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</si>
  <si>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</si>
  <si>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</si>
  <si>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</si>
  <si>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</si>
  <si>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</si>
  <si>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</si>
  <si>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</si>
  <si>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</si>
  <si>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</si>
  <si>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</si>
  <si>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</si>
  <si>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</si>
  <si>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</si>
  <si>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</si>
  <si>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</si>
  <si>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</si>
  <si>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</si>
  <si>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</si>
  <si>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</si>
  <si>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</si>
  <si>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</si>
  <si>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</si>
  <si>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</si>
  <si>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</si>
  <si>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</si>
  <si>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</si>
  <si>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</si>
  <si>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</si>
  <si>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</si>
  <si>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</si>
  <si>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</si>
  <si>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</si>
  <si>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</si>
  <si>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</si>
  <si>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</si>
  <si>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</si>
  <si>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</si>
  <si>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</si>
  <si>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</si>
  <si>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</si>
  <si>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</si>
  <si>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</si>
  <si>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</si>
  <si>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</si>
  <si>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</si>
  <si>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</si>
  <si>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</si>
  <si>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</si>
  <si>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</si>
  <si>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</si>
  <si>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</si>
  <si>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</si>
  <si>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</si>
  <si>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</si>
  <si>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</si>
  <si>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</si>
  <si>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</si>
  <si>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</si>
  <si>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</si>
  <si>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</si>
  <si>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</si>
  <si>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</si>
  <si>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</si>
  <si>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</si>
  <si>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</si>
  <si>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</si>
  <si>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</si>
  <si>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</si>
  <si>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</si>
  <si>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</si>
  <si>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</si>
  <si>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</si>
  <si>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</si>
  <si>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</si>
  <si>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</si>
  <si>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</si>
  <si>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</si>
  <si>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</si>
  <si>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</si>
  <si>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</si>
  <si>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</si>
  <si>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</si>
  <si>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</si>
  <si>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</si>
  <si>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</si>
  <si>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</si>
  <si>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</si>
  <si>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</si>
  <si>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</si>
  <si>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</si>
  <si>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</si>
  <si>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</si>
  <si>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</si>
  <si>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</si>
  <si>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</si>
  <si>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</si>
  <si>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</si>
  <si>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</si>
  <si>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</si>
  <si>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</si>
  <si>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</si>
  <si>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</si>
  <si>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</si>
  <si>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</si>
  <si>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</si>
  <si>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</si>
  <si>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</si>
  <si>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</si>
  <si>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</si>
  <si>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</si>
  <si>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</si>
  <si>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</si>
  <si>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</si>
  <si>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</si>
  <si>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</si>
  <si>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</si>
  <si>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</si>
  <si>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</si>
  <si>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</si>
  <si>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</si>
  <si>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</si>
  <si>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</si>
  <si>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</si>
  <si>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</si>
  <si>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</si>
  <si>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</si>
  <si>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</si>
  <si>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</si>
  <si>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</si>
  <si>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</si>
  <si>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</si>
  <si>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</si>
  <si>
    <t>BUDGET #14 FY25</t>
  </si>
  <si>
    <t>TO ADD WP FUNDS</t>
  </si>
  <si>
    <t>BUDGET #14 FY25 JANUARY 14, 2025</t>
  </si>
  <si>
    <t>WP 90%</t>
  </si>
  <si>
    <t>FES2025</t>
  </si>
  <si>
    <t>JULY 1, 2025-JUNE 30, 2026</t>
  </si>
  <si>
    <t>WP 10%</t>
  </si>
  <si>
    <t>BUDGET #15 FY25</t>
  </si>
  <si>
    <t>TO ADD DTA WPP</t>
  </si>
  <si>
    <t>BUDGET #15 FY25 JANUARY 17, 2025</t>
  </si>
  <si>
    <t>DTA WPP</t>
  </si>
  <si>
    <t>SPSS2025</t>
  </si>
  <si>
    <t>4400-1979</t>
  </si>
  <si>
    <t>K227</t>
  </si>
  <si>
    <t>BUDGET #16 FY25</t>
  </si>
  <si>
    <t>RAPID RESPONSE STATE STAFF</t>
  </si>
  <si>
    <t>TO ADD RAPID RESPONSE STATE STAFF</t>
  </si>
  <si>
    <t>BUDGET #16 FY25 FEB. 4, 2025</t>
  </si>
  <si>
    <t>BUDGET #17 FY25</t>
  </si>
  <si>
    <t>BUDGET #17 FY25 MARCH 6, 2025</t>
  </si>
  <si>
    <t>MA SCSEP</t>
  </si>
  <si>
    <t>FAD24A60AD</t>
  </si>
  <si>
    <t>9110-1178</t>
  </si>
  <si>
    <t>K116</t>
  </si>
  <si>
    <t>NATIONAL SCSEP</t>
  </si>
  <si>
    <t>DCSSCSEP25</t>
  </si>
  <si>
    <t>7003-0006</t>
  </si>
  <si>
    <t>K246</t>
  </si>
  <si>
    <t>BUDGET #18 FY25 MAY 1, 2025</t>
  </si>
  <si>
    <t>BUDGET #18 FY25</t>
  </si>
  <si>
    <t>BUDGET #19  FY25 MAY 2, 2025</t>
  </si>
  <si>
    <t>BUDGET #19 FY25</t>
  </si>
  <si>
    <t>BUDGET #20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</si>
  <si>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</si>
  <si>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</si>
  <si>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</si>
  <si>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#20  FY25 MAY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</si>
</sst>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6" fillId="0" borderId="1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6"/>
  <sheetViews>
    <sheetView tabSelected="1" topLeftCell="A52" zoomScale="120" zoomScaleNormal="120" workbookViewId="0">
      <selection activeCell="A112" sqref="A112"/>
    </sheetView>
  </sheetViews>
  <sheetFormatPr defaultColWidth="9.15234375" defaultRowHeight="12" x14ac:dyDescent="0.35"/>
  <cols>
    <col min="1" max="1" width="86.69140625" style="3" customWidth="1"/>
    <col min="2" max="2" width="43.15234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4609375" style="2" customWidth="1"/>
    <col min="7" max="7" width="28.61328125" style="2" customWidth="1"/>
    <col min="8" max="8" width="19.69140625" style="2" hidden="1" customWidth="1"/>
    <col min="9" max="12" width="17.84375" style="2" hidden="1" customWidth="1"/>
    <col min="13" max="13" width="18" style="2" hidden="1" customWidth="1"/>
    <col min="14" max="21" width="13.3828125" style="2" hidden="1" customWidth="1"/>
    <col min="22" max="27" width="11.69140625" style="2" hidden="1" customWidth="1"/>
    <col min="28" max="28" width="11.69140625" style="2" customWidth="1"/>
    <col min="29" max="29" width="12.3046875" style="3" hidden="1" customWidth="1"/>
    <col min="30" max="30" width="11.53515625" style="3" bestFit="1" customWidth="1"/>
    <col min="31" max="16384" width="9.15234375" style="3"/>
  </cols>
  <sheetData>
    <row r="1" spans="1:29" ht="29.25" customHeight="1" x14ac:dyDescent="0.5">
      <c r="B1" s="115" t="s">
        <v>10</v>
      </c>
      <c r="C1" s="116"/>
      <c r="D1" s="116"/>
      <c r="E1" s="116"/>
      <c r="F1" s="116"/>
      <c r="G1" s="116"/>
      <c r="H1" s="116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9" ht="22.5" customHeight="1" x14ac:dyDescent="0.5">
      <c r="A2" s="10" t="s">
        <v>11</v>
      </c>
      <c r="B2" s="9" t="s">
        <v>7</v>
      </c>
      <c r="C2" s="1"/>
    </row>
    <row r="3" spans="1:29" ht="20.6" thickBot="1" x14ac:dyDescent="0.55000000000000004">
      <c r="A3" s="4"/>
      <c r="B3" s="5"/>
      <c r="C3" s="1"/>
    </row>
    <row r="4" spans="1:29" s="14" customFormat="1" ht="29.6" thickBot="1" x14ac:dyDescent="0.4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24</v>
      </c>
      <c r="H4" s="12" t="s">
        <v>38</v>
      </c>
      <c r="I4" s="68" t="s">
        <v>41</v>
      </c>
      <c r="J4" s="68" t="s">
        <v>52</v>
      </c>
      <c r="K4" s="68" t="s">
        <v>64</v>
      </c>
      <c r="L4" s="68" t="s">
        <v>69</v>
      </c>
      <c r="M4" s="68" t="s">
        <v>76</v>
      </c>
      <c r="N4" s="68" t="s">
        <v>88</v>
      </c>
      <c r="O4" s="68" t="s">
        <v>100</v>
      </c>
      <c r="P4" s="68" t="s">
        <v>101</v>
      </c>
      <c r="Q4" s="68" t="s">
        <v>104</v>
      </c>
      <c r="R4" s="68" t="s">
        <v>108</v>
      </c>
      <c r="S4" s="68" t="s">
        <v>112</v>
      </c>
      <c r="T4" s="68" t="s">
        <v>131</v>
      </c>
      <c r="U4" s="68" t="s">
        <v>135</v>
      </c>
      <c r="V4" s="68" t="s">
        <v>138</v>
      </c>
      <c r="W4" s="68" t="s">
        <v>145</v>
      </c>
      <c r="X4" s="68" t="s">
        <v>152</v>
      </c>
      <c r="Y4" s="68" t="s">
        <v>156</v>
      </c>
      <c r="Z4" s="68" t="s">
        <v>167</v>
      </c>
      <c r="AA4" s="68" t="s">
        <v>169</v>
      </c>
      <c r="AB4" s="68" t="s">
        <v>170</v>
      </c>
      <c r="AC4" s="13" t="s">
        <v>6</v>
      </c>
    </row>
    <row r="5" spans="1:29" s="8" customFormat="1" ht="15" hidden="1" x14ac:dyDescent="0.4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50"/>
    </row>
    <row r="6" spans="1:29" s="6" customFormat="1" ht="14.6" hidden="1" x14ac:dyDescent="0.4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7"/>
    </row>
    <row r="7" spans="1:29" s="14" customFormat="1" ht="19.5" hidden="1" customHeight="1" x14ac:dyDescent="0.4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7"/>
    </row>
    <row r="8" spans="1:29" s="14" customFormat="1" ht="14.6" hidden="1" x14ac:dyDescent="0.4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3"/>
    </row>
    <row r="9" spans="1:29" s="14" customFormat="1" ht="14.6" hidden="1" x14ac:dyDescent="0.4">
      <c r="A9" s="31"/>
      <c r="B9" s="26"/>
      <c r="C9" s="16"/>
      <c r="D9" s="16"/>
      <c r="E9" s="16"/>
      <c r="F9" s="16"/>
      <c r="G9" s="63" t="s">
        <v>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33"/>
    </row>
    <row r="10" spans="1:29" s="14" customFormat="1" ht="14.6" hidden="1" x14ac:dyDescent="0.4">
      <c r="A10" s="31"/>
      <c r="B10" s="26"/>
      <c r="C10" s="16"/>
      <c r="D10" s="16"/>
      <c r="E10" s="16"/>
      <c r="F10" s="16"/>
      <c r="G10" s="63" t="s">
        <v>25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3"/>
    </row>
    <row r="11" spans="1:29" s="14" customFormat="1" ht="14.6" hidden="1" x14ac:dyDescent="0.4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33"/>
    </row>
    <row r="12" spans="1:29" s="14" customFormat="1" ht="14.6" hidden="1" x14ac:dyDescent="0.4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33"/>
    </row>
    <row r="13" spans="1:29" s="14" customFormat="1" ht="14.6" hidden="1" x14ac:dyDescent="0.4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3"/>
    </row>
    <row r="14" spans="1:29" s="14" customFormat="1" ht="15" hidden="1" x14ac:dyDescent="0.4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33"/>
    </row>
    <row r="15" spans="1:29" s="14" customFormat="1" ht="15.45" hidden="1" x14ac:dyDescent="0.4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3"/>
    </row>
    <row r="16" spans="1:29" s="14" customFormat="1" ht="15.45" hidden="1" x14ac:dyDescent="0.4">
      <c r="A16" s="16" t="s">
        <v>42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33"/>
    </row>
    <row r="17" spans="1:30" s="14" customFormat="1" ht="15.45" hidden="1" x14ac:dyDescent="0.4">
      <c r="A17" s="69" t="s">
        <v>43</v>
      </c>
      <c r="B17" s="66" t="s">
        <v>44</v>
      </c>
      <c r="C17" s="16" t="s">
        <v>45</v>
      </c>
      <c r="D17" s="16" t="s">
        <v>46</v>
      </c>
      <c r="E17" s="16" t="s">
        <v>47</v>
      </c>
      <c r="F17" s="16">
        <v>17.225000000000001</v>
      </c>
      <c r="G17" s="80" t="s">
        <v>48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>
        <v>50549.16</v>
      </c>
      <c r="AB17" s="82"/>
      <c r="AC17" s="17">
        <f>SUM(I17:AA17)</f>
        <v>208550.47</v>
      </c>
    </row>
    <row r="18" spans="1:30" s="14" customFormat="1" ht="15" hidden="1" customHeight="1" x14ac:dyDescent="0.4">
      <c r="A18" s="69" t="s">
        <v>43</v>
      </c>
      <c r="B18" s="70" t="s">
        <v>49</v>
      </c>
      <c r="C18" s="16" t="s">
        <v>45</v>
      </c>
      <c r="D18" s="16" t="s">
        <v>46</v>
      </c>
      <c r="E18" s="16" t="s">
        <v>47</v>
      </c>
      <c r="F18" s="16">
        <v>17.225000000000001</v>
      </c>
      <c r="G18" s="80" t="s">
        <v>48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17">
        <f>SUM(I18)</f>
        <v>1</v>
      </c>
    </row>
    <row r="19" spans="1:30" s="14" customFormat="1" ht="15" hidden="1" customHeight="1" x14ac:dyDescent="0.4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33"/>
      <c r="AD19" s="64"/>
    </row>
    <row r="20" spans="1:30" s="14" customFormat="1" ht="14.6" hidden="1" x14ac:dyDescent="0.4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33"/>
    </row>
    <row r="21" spans="1:30" s="14" customFormat="1" ht="15" hidden="1" customHeight="1" x14ac:dyDescent="0.4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33"/>
    </row>
    <row r="22" spans="1:30" s="14" customFormat="1" ht="14.25" hidden="1" customHeight="1" x14ac:dyDescent="0.4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33"/>
    </row>
    <row r="23" spans="1:30" s="28" customFormat="1" ht="15.75" hidden="1" customHeight="1" x14ac:dyDescent="0.4">
      <c r="A23" s="16" t="s">
        <v>65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33"/>
    </row>
    <row r="24" spans="1:30" s="28" customFormat="1" ht="14.25" hidden="1" customHeight="1" x14ac:dyDescent="0.4">
      <c r="A24" s="44" t="s">
        <v>66</v>
      </c>
      <c r="B24" s="66" t="s">
        <v>44</v>
      </c>
      <c r="C24" s="62" t="s">
        <v>67</v>
      </c>
      <c r="D24" s="72" t="s">
        <v>68</v>
      </c>
      <c r="E24" s="72" t="s">
        <v>23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17">
        <f>K24</f>
        <v>331264.69</v>
      </c>
    </row>
    <row r="25" spans="1:30" s="28" customFormat="1" ht="15" hidden="1" x14ac:dyDescent="0.4">
      <c r="A25" s="39" t="s">
        <v>70</v>
      </c>
      <c r="B25" s="66" t="s">
        <v>44</v>
      </c>
      <c r="C25" s="56" t="s">
        <v>71</v>
      </c>
      <c r="D25" s="72" t="s">
        <v>72</v>
      </c>
      <c r="E25" s="84" t="s">
        <v>73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17">
        <f>SUM(L25)</f>
        <v>95000</v>
      </c>
    </row>
    <row r="26" spans="1:30" s="28" customFormat="1" ht="14.05" hidden="1" customHeight="1" x14ac:dyDescent="0.4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33"/>
    </row>
    <row r="27" spans="1:30" s="28" customFormat="1" ht="14.25" hidden="1" customHeight="1" x14ac:dyDescent="0.4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33"/>
    </row>
    <row r="28" spans="1:30" s="28" customFormat="1" ht="14.6" x14ac:dyDescent="0.4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33"/>
    </row>
    <row r="29" spans="1:30" s="28" customFormat="1" ht="14.6" x14ac:dyDescent="0.4">
      <c r="A29" s="16" t="s">
        <v>35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33"/>
    </row>
    <row r="30" spans="1:30" s="28" customFormat="1" ht="14.6" hidden="1" x14ac:dyDescent="0.4">
      <c r="A30" s="52" t="s">
        <v>141</v>
      </c>
      <c r="B30" s="26" t="s">
        <v>44</v>
      </c>
      <c r="C30" s="16" t="s">
        <v>142</v>
      </c>
      <c r="D30" s="16" t="s">
        <v>20</v>
      </c>
      <c r="E30" s="16" t="s">
        <v>21</v>
      </c>
      <c r="F30" s="26">
        <v>17.207000000000001</v>
      </c>
      <c r="G30" s="63" t="s">
        <v>27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>
        <f>65068.62-1</f>
        <v>65067.62</v>
      </c>
      <c r="W30" s="78"/>
      <c r="X30" s="78"/>
      <c r="Y30" s="78"/>
      <c r="Z30" s="78"/>
      <c r="AA30" s="78"/>
      <c r="AB30" s="78"/>
      <c r="AC30" s="17">
        <f>V30</f>
        <v>65067.62</v>
      </c>
    </row>
    <row r="31" spans="1:30" s="28" customFormat="1" ht="14.6" hidden="1" x14ac:dyDescent="0.4">
      <c r="A31" s="52" t="s">
        <v>141</v>
      </c>
      <c r="B31" s="26" t="s">
        <v>143</v>
      </c>
      <c r="C31" s="16" t="s">
        <v>142</v>
      </c>
      <c r="D31" s="16" t="s">
        <v>20</v>
      </c>
      <c r="E31" s="16" t="s">
        <v>21</v>
      </c>
      <c r="F31" s="26">
        <v>17.207000000000001</v>
      </c>
      <c r="G31" s="63" t="s">
        <v>27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>
        <v>1</v>
      </c>
      <c r="W31" s="78"/>
      <c r="X31" s="78"/>
      <c r="Y31" s="78"/>
      <c r="Z31" s="78"/>
      <c r="AA31" s="78"/>
      <c r="AB31" s="78"/>
      <c r="AC31" s="17">
        <f t="shared" ref="AC31:AC61" si="0">V31</f>
        <v>1</v>
      </c>
    </row>
    <row r="32" spans="1:30" s="28" customFormat="1" ht="14.6" hidden="1" x14ac:dyDescent="0.4">
      <c r="A32" s="27" t="s">
        <v>144</v>
      </c>
      <c r="B32" s="26" t="s">
        <v>44</v>
      </c>
      <c r="C32" s="16" t="s">
        <v>142</v>
      </c>
      <c r="D32" s="16" t="s">
        <v>20</v>
      </c>
      <c r="E32" s="16" t="s">
        <v>22</v>
      </c>
      <c r="F32" s="26">
        <v>17.207000000000001</v>
      </c>
      <c r="G32" s="63" t="s">
        <v>27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>
        <f>33291-1</f>
        <v>33290</v>
      </c>
      <c r="W32" s="78"/>
      <c r="X32" s="78"/>
      <c r="Y32" s="78"/>
      <c r="Z32" s="78"/>
      <c r="AA32" s="78"/>
      <c r="AB32" s="78"/>
      <c r="AC32" s="17">
        <f t="shared" si="0"/>
        <v>33290</v>
      </c>
    </row>
    <row r="33" spans="1:29" s="28" customFormat="1" ht="14.6" hidden="1" x14ac:dyDescent="0.4">
      <c r="A33" s="27" t="s">
        <v>144</v>
      </c>
      <c r="B33" s="26" t="s">
        <v>143</v>
      </c>
      <c r="C33" s="16" t="s">
        <v>142</v>
      </c>
      <c r="D33" s="16" t="s">
        <v>20</v>
      </c>
      <c r="E33" s="16" t="s">
        <v>22</v>
      </c>
      <c r="F33" s="26">
        <v>17.207000000000001</v>
      </c>
      <c r="G33" s="63" t="s">
        <v>27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>
        <v>1</v>
      </c>
      <c r="W33" s="78"/>
      <c r="X33" s="78"/>
      <c r="Y33" s="78"/>
      <c r="Z33" s="78"/>
      <c r="AA33" s="78"/>
      <c r="AB33" s="78"/>
      <c r="AC33" s="17">
        <f t="shared" si="0"/>
        <v>1</v>
      </c>
    </row>
    <row r="34" spans="1:29" s="28" customFormat="1" ht="14.6" hidden="1" x14ac:dyDescent="0.4">
      <c r="A34" s="77" t="s">
        <v>33</v>
      </c>
      <c r="B34" s="26" t="s">
        <v>36</v>
      </c>
      <c r="C34" s="79" t="s">
        <v>37</v>
      </c>
      <c r="D34" s="16" t="s">
        <v>15</v>
      </c>
      <c r="E34" s="16" t="s">
        <v>16</v>
      </c>
      <c r="F34" s="16">
        <v>10.561</v>
      </c>
      <c r="G34" s="18" t="s">
        <v>40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17">
        <f t="shared" si="0"/>
        <v>0</v>
      </c>
    </row>
    <row r="35" spans="1:29" s="28" customFormat="1" ht="14.6" hidden="1" x14ac:dyDescent="0.4">
      <c r="A35" s="77" t="s">
        <v>33</v>
      </c>
      <c r="B35" s="26" t="s">
        <v>36</v>
      </c>
      <c r="C35" s="79" t="s">
        <v>37</v>
      </c>
      <c r="D35" s="16" t="s">
        <v>15</v>
      </c>
      <c r="E35" s="16" t="s">
        <v>16</v>
      </c>
      <c r="F35" s="16">
        <v>10.561</v>
      </c>
      <c r="G35" s="18" t="s">
        <v>40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17">
        <f t="shared" si="0"/>
        <v>0</v>
      </c>
    </row>
    <row r="36" spans="1:29" s="28" customFormat="1" ht="15.45" hidden="1" x14ac:dyDescent="0.4">
      <c r="A36" s="101" t="s">
        <v>94</v>
      </c>
      <c r="B36" s="26" t="s">
        <v>95</v>
      </c>
      <c r="C36" s="16" t="s">
        <v>96</v>
      </c>
      <c r="D36" s="16" t="s">
        <v>97</v>
      </c>
      <c r="E36" s="16" t="s">
        <v>98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17">
        <f t="shared" si="0"/>
        <v>0</v>
      </c>
    </row>
    <row r="37" spans="1:29" s="28" customFormat="1" ht="15.45" hidden="1" x14ac:dyDescent="0.4">
      <c r="A37" s="101" t="s">
        <v>94</v>
      </c>
      <c r="B37" s="26" t="s">
        <v>99</v>
      </c>
      <c r="C37" s="16" t="s">
        <v>96</v>
      </c>
      <c r="D37" s="16" t="s">
        <v>97</v>
      </c>
      <c r="E37" s="16" t="s">
        <v>98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17">
        <f t="shared" si="0"/>
        <v>0</v>
      </c>
    </row>
    <row r="38" spans="1:29" s="28" customFormat="1" ht="30.9" hidden="1" x14ac:dyDescent="0.4">
      <c r="A38" s="103" t="s">
        <v>109</v>
      </c>
      <c r="B38" s="26" t="s">
        <v>95</v>
      </c>
      <c r="C38" s="16" t="s">
        <v>96</v>
      </c>
      <c r="D38" s="16" t="s">
        <v>97</v>
      </c>
      <c r="E38" s="16" t="s">
        <v>98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17">
        <f t="shared" si="0"/>
        <v>0</v>
      </c>
    </row>
    <row r="39" spans="1:29" s="28" customFormat="1" ht="30.9" hidden="1" x14ac:dyDescent="0.4">
      <c r="A39" s="103" t="s">
        <v>109</v>
      </c>
      <c r="B39" s="26" t="s">
        <v>99</v>
      </c>
      <c r="C39" s="16" t="s">
        <v>96</v>
      </c>
      <c r="D39" s="16" t="s">
        <v>97</v>
      </c>
      <c r="E39" s="16" t="s">
        <v>98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17">
        <f t="shared" si="0"/>
        <v>0</v>
      </c>
    </row>
    <row r="40" spans="1:29" s="28" customFormat="1" ht="15.45" hidden="1" x14ac:dyDescent="0.4">
      <c r="A40" s="101" t="s">
        <v>136</v>
      </c>
      <c r="B40" s="26" t="s">
        <v>95</v>
      </c>
      <c r="C40" s="16" t="s">
        <v>96</v>
      </c>
      <c r="D40" s="16" t="s">
        <v>97</v>
      </c>
      <c r="E40" s="16" t="s">
        <v>98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76263.6-1</f>
        <v>76262.600000000006</v>
      </c>
      <c r="V40" s="54"/>
      <c r="W40" s="54"/>
      <c r="X40" s="54"/>
      <c r="Y40" s="54"/>
      <c r="Z40" s="54"/>
      <c r="AA40" s="54"/>
      <c r="AB40" s="54"/>
      <c r="AC40" s="17">
        <f t="shared" si="0"/>
        <v>0</v>
      </c>
    </row>
    <row r="41" spans="1:29" s="28" customFormat="1" ht="15.45" hidden="1" x14ac:dyDescent="0.4">
      <c r="A41" s="101" t="s">
        <v>136</v>
      </c>
      <c r="B41" s="26" t="s">
        <v>99</v>
      </c>
      <c r="C41" s="16" t="s">
        <v>96</v>
      </c>
      <c r="D41" s="16" t="s">
        <v>97</v>
      </c>
      <c r="E41" s="16" t="s">
        <v>98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>
        <v>1</v>
      </c>
      <c r="V41" s="54"/>
      <c r="W41" s="54"/>
      <c r="X41" s="54"/>
      <c r="Y41" s="54"/>
      <c r="Z41" s="54"/>
      <c r="AA41" s="54"/>
      <c r="AB41" s="54"/>
      <c r="AC41" s="17">
        <f t="shared" si="0"/>
        <v>0</v>
      </c>
    </row>
    <row r="42" spans="1:29" s="28" customFormat="1" ht="15.45" hidden="1" x14ac:dyDescent="0.4">
      <c r="A42" s="101" t="s">
        <v>113</v>
      </c>
      <c r="B42" s="26" t="s">
        <v>57</v>
      </c>
      <c r="C42" s="104" t="s">
        <v>114</v>
      </c>
      <c r="D42" s="105" t="s">
        <v>115</v>
      </c>
      <c r="E42" s="16" t="s">
        <v>116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2000</v>
      </c>
      <c r="T42" s="54"/>
      <c r="U42" s="54"/>
      <c r="V42" s="54"/>
      <c r="W42" s="54"/>
      <c r="X42" s="54"/>
      <c r="Y42" s="54"/>
      <c r="Z42" s="54"/>
      <c r="AA42" s="54"/>
      <c r="AB42" s="54"/>
      <c r="AC42" s="17">
        <f t="shared" si="0"/>
        <v>0</v>
      </c>
    </row>
    <row r="43" spans="1:29" s="28" customFormat="1" ht="15.45" hidden="1" x14ac:dyDescent="0.4">
      <c r="A43" s="101" t="s">
        <v>117</v>
      </c>
      <c r="B43" s="26" t="s">
        <v>57</v>
      </c>
      <c r="C43" s="106" t="s">
        <v>118</v>
      </c>
      <c r="D43" s="106" t="s">
        <v>119</v>
      </c>
      <c r="E43" s="16" t="s">
        <v>120</v>
      </c>
      <c r="F43" s="42"/>
      <c r="G43" s="1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>
        <v>3986.47</v>
      </c>
      <c r="T43" s="54"/>
      <c r="U43" s="54"/>
      <c r="V43" s="54"/>
      <c r="W43" s="54"/>
      <c r="X43" s="54"/>
      <c r="Y43" s="54"/>
      <c r="Z43" s="54"/>
      <c r="AA43" s="54"/>
      <c r="AB43" s="54"/>
      <c r="AC43" s="17">
        <f t="shared" si="0"/>
        <v>0</v>
      </c>
    </row>
    <row r="44" spans="1:29" s="28" customFormat="1" ht="15.45" hidden="1" x14ac:dyDescent="0.4">
      <c r="A44" s="101" t="s">
        <v>121</v>
      </c>
      <c r="B44" s="26" t="s">
        <v>57</v>
      </c>
      <c r="C44" s="107" t="s">
        <v>122</v>
      </c>
      <c r="D44" s="107" t="s">
        <v>123</v>
      </c>
      <c r="E44" s="16" t="s">
        <v>124</v>
      </c>
      <c r="F44" s="42"/>
      <c r="G44" s="18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>
        <v>5315.29</v>
      </c>
      <c r="T44" s="54"/>
      <c r="U44" s="54"/>
      <c r="V44" s="54"/>
      <c r="W44" s="54"/>
      <c r="X44" s="54"/>
      <c r="Y44" s="54"/>
      <c r="Z44" s="54"/>
      <c r="AA44" s="54"/>
      <c r="AB44" s="54"/>
      <c r="AC44" s="17">
        <f t="shared" si="0"/>
        <v>0</v>
      </c>
    </row>
    <row r="45" spans="1:29" s="28" customFormat="1" ht="14.25" hidden="1" customHeight="1" x14ac:dyDescent="0.4">
      <c r="A45" s="101" t="s">
        <v>125</v>
      </c>
      <c r="B45" s="26" t="s">
        <v>57</v>
      </c>
      <c r="C45" s="108" t="s">
        <v>126</v>
      </c>
      <c r="D45" s="108" t="s">
        <v>127</v>
      </c>
      <c r="E45" s="16" t="s">
        <v>128</v>
      </c>
      <c r="F45" s="42"/>
      <c r="G45" s="1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4471.8900000000003</v>
      </c>
      <c r="T45" s="78"/>
      <c r="U45" s="78"/>
      <c r="V45" s="78"/>
      <c r="W45" s="78"/>
      <c r="X45" s="78"/>
      <c r="Y45" s="78"/>
      <c r="Z45" s="78"/>
      <c r="AA45" s="78"/>
      <c r="AB45" s="78"/>
      <c r="AC45" s="17">
        <f t="shared" si="0"/>
        <v>0</v>
      </c>
    </row>
    <row r="46" spans="1:29" s="28" customFormat="1" ht="14.25" hidden="1" customHeight="1" x14ac:dyDescent="0.4">
      <c r="A46" s="101" t="s">
        <v>148</v>
      </c>
      <c r="B46" s="26" t="s">
        <v>57</v>
      </c>
      <c r="C46" s="16" t="s">
        <v>149</v>
      </c>
      <c r="D46" s="16" t="s">
        <v>150</v>
      </c>
      <c r="E46" s="16" t="s">
        <v>151</v>
      </c>
      <c r="F46" s="42"/>
      <c r="G46" s="3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>
        <v>27702.629999999997</v>
      </c>
      <c r="X46" s="78"/>
      <c r="Y46" s="78"/>
      <c r="Z46" s="78"/>
      <c r="AA46" s="78"/>
      <c r="AB46" s="78"/>
      <c r="AC46" s="17">
        <f>W46</f>
        <v>27702.629999999997</v>
      </c>
    </row>
    <row r="47" spans="1:29" s="28" customFormat="1" ht="14.25" hidden="1" customHeight="1" x14ac:dyDescent="0.4">
      <c r="A47" s="101" t="s">
        <v>158</v>
      </c>
      <c r="B47" s="26" t="s">
        <v>57</v>
      </c>
      <c r="C47" s="107" t="s">
        <v>159</v>
      </c>
      <c r="D47" s="63" t="s">
        <v>160</v>
      </c>
      <c r="E47" s="16" t="s">
        <v>161</v>
      </c>
      <c r="F47" s="42"/>
      <c r="G47" s="3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>
        <v>1537.47</v>
      </c>
      <c r="Z47" s="78"/>
      <c r="AA47" s="78"/>
      <c r="AB47" s="78"/>
      <c r="AC47" s="17">
        <f>Y47</f>
        <v>1537.47</v>
      </c>
    </row>
    <row r="48" spans="1:29" s="28" customFormat="1" ht="14.25" hidden="1" customHeight="1" x14ac:dyDescent="0.4">
      <c r="A48" s="101" t="s">
        <v>162</v>
      </c>
      <c r="B48" s="26" t="s">
        <v>57</v>
      </c>
      <c r="C48" s="113" t="s">
        <v>163</v>
      </c>
      <c r="D48" s="114" t="s">
        <v>164</v>
      </c>
      <c r="E48" s="16" t="s">
        <v>165</v>
      </c>
      <c r="F48" s="42"/>
      <c r="G48" s="32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>
        <v>5088.4799999999996</v>
      </c>
      <c r="AA48" s="78"/>
      <c r="AB48" s="78"/>
      <c r="AC48" s="17">
        <f>Z48</f>
        <v>5088.4799999999996</v>
      </c>
    </row>
    <row r="49" spans="1:30" s="28" customFormat="1" ht="14.25" customHeight="1" x14ac:dyDescent="0.4">
      <c r="A49" s="77" t="s">
        <v>171</v>
      </c>
      <c r="B49" s="26" t="s">
        <v>57</v>
      </c>
      <c r="C49" s="117" t="s">
        <v>172</v>
      </c>
      <c r="D49" s="16" t="s">
        <v>15</v>
      </c>
      <c r="E49" s="16" t="s">
        <v>16</v>
      </c>
      <c r="F49" s="16">
        <v>10.561</v>
      </c>
      <c r="G49" s="18" t="s">
        <v>40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>
        <f>5650.2-1</f>
        <v>5649.2</v>
      </c>
      <c r="AC49" s="17"/>
    </row>
    <row r="50" spans="1:30" s="28" customFormat="1" ht="14.25" customHeight="1" x14ac:dyDescent="0.4">
      <c r="A50" s="77" t="s">
        <v>171</v>
      </c>
      <c r="B50" s="26" t="s">
        <v>49</v>
      </c>
      <c r="C50" s="117" t="s">
        <v>172</v>
      </c>
      <c r="D50" s="16" t="s">
        <v>15</v>
      </c>
      <c r="E50" s="16" t="s">
        <v>16</v>
      </c>
      <c r="F50" s="16">
        <v>10.561</v>
      </c>
      <c r="G50" s="18" t="s">
        <v>40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>
        <v>1</v>
      </c>
      <c r="AC50" s="17"/>
    </row>
    <row r="51" spans="1:30" s="28" customFormat="1" ht="14.25" customHeight="1" x14ac:dyDescent="0.4">
      <c r="A51" s="77"/>
      <c r="B51" s="40"/>
      <c r="C51" s="90"/>
      <c r="D51" s="42"/>
      <c r="E51" s="42"/>
      <c r="F51" s="42"/>
      <c r="G51" s="32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17">
        <f t="shared" si="0"/>
        <v>0</v>
      </c>
    </row>
    <row r="52" spans="1:30" s="28" customFormat="1" ht="14.25" customHeight="1" x14ac:dyDescent="0.4">
      <c r="A52" s="27"/>
      <c r="B52" s="40"/>
      <c r="C52" s="41"/>
      <c r="D52" s="41"/>
      <c r="E52" s="51"/>
      <c r="F52" s="40"/>
      <c r="G52" s="26"/>
      <c r="H52" s="23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17">
        <f t="shared" si="0"/>
        <v>0</v>
      </c>
    </row>
    <row r="53" spans="1:30" s="28" customFormat="1" ht="14.05" hidden="1" customHeight="1" x14ac:dyDescent="0.4">
      <c r="A53" s="22" t="s">
        <v>8</v>
      </c>
      <c r="B53" s="40"/>
      <c r="C53" s="41"/>
      <c r="D53" s="41"/>
      <c r="E53" s="51"/>
      <c r="F53" s="40"/>
      <c r="G53" s="40"/>
      <c r="H53" s="23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17">
        <f t="shared" si="0"/>
        <v>0</v>
      </c>
    </row>
    <row r="54" spans="1:30" s="28" customFormat="1" ht="14.25" hidden="1" customHeight="1" x14ac:dyDescent="0.4">
      <c r="A54" s="16" t="s">
        <v>77</v>
      </c>
      <c r="B54" s="40"/>
      <c r="C54" s="34"/>
      <c r="D54" s="41"/>
      <c r="E54" s="51"/>
      <c r="F54" s="40"/>
      <c r="G54" s="40"/>
      <c r="H54" s="23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17">
        <f t="shared" si="0"/>
        <v>0</v>
      </c>
    </row>
    <row r="55" spans="1:30" s="28" customFormat="1" ht="14.25" hidden="1" customHeight="1" x14ac:dyDescent="0.45">
      <c r="A55" s="85" t="s">
        <v>82</v>
      </c>
      <c r="B55" s="86" t="s">
        <v>78</v>
      </c>
      <c r="C55" s="32" t="s">
        <v>79</v>
      </c>
      <c r="D55" s="32" t="s">
        <v>80</v>
      </c>
      <c r="E55" s="87" t="s">
        <v>81</v>
      </c>
      <c r="F55" s="88">
        <v>17.800999999999998</v>
      </c>
      <c r="G55" s="89" t="s">
        <v>28</v>
      </c>
      <c r="H55" s="54"/>
      <c r="I55" s="54"/>
      <c r="J55" s="54"/>
      <c r="K55" s="54"/>
      <c r="L55" s="54"/>
      <c r="M55" s="54">
        <f>3502.8-166.8</f>
        <v>3336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17">
        <f t="shared" si="0"/>
        <v>0</v>
      </c>
    </row>
    <row r="56" spans="1:30" s="28" customFormat="1" ht="14.25" hidden="1" customHeight="1" x14ac:dyDescent="0.45">
      <c r="A56" s="85" t="s">
        <v>82</v>
      </c>
      <c r="B56" s="86" t="s">
        <v>78</v>
      </c>
      <c r="C56" s="32" t="s">
        <v>79</v>
      </c>
      <c r="D56" s="32" t="s">
        <v>80</v>
      </c>
      <c r="E56" s="87" t="s">
        <v>83</v>
      </c>
      <c r="F56" s="88">
        <v>17.800999999999998</v>
      </c>
      <c r="G56" s="89" t="s">
        <v>28</v>
      </c>
      <c r="H56" s="54"/>
      <c r="I56" s="54"/>
      <c r="J56" s="54"/>
      <c r="K56" s="54"/>
      <c r="L56" s="54"/>
      <c r="M56" s="54">
        <v>166.8</v>
      </c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17">
        <f t="shared" si="0"/>
        <v>0</v>
      </c>
    </row>
    <row r="57" spans="1:30" s="28" customFormat="1" ht="14.25" hidden="1" customHeight="1" x14ac:dyDescent="0.4">
      <c r="A57" s="109" t="s">
        <v>133</v>
      </c>
      <c r="B57" s="26" t="s">
        <v>57</v>
      </c>
      <c r="C57" s="110" t="s">
        <v>79</v>
      </c>
      <c r="D57" s="34" t="s">
        <v>80</v>
      </c>
      <c r="E57" s="35" t="s">
        <v>134</v>
      </c>
      <c r="F57" s="43">
        <v>17.800999999999998</v>
      </c>
      <c r="G57" s="111" t="s">
        <v>28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>
        <v>16871</v>
      </c>
      <c r="U57" s="54"/>
      <c r="V57" s="54"/>
      <c r="W57" s="54"/>
      <c r="X57" s="54"/>
      <c r="Y57" s="54"/>
      <c r="Z57" s="54"/>
      <c r="AA57" s="54"/>
      <c r="AB57" s="54"/>
      <c r="AC57" s="17">
        <f t="shared" si="0"/>
        <v>0</v>
      </c>
      <c r="AD57" s="59"/>
    </row>
    <row r="58" spans="1:30" s="28" customFormat="1" ht="14.6" hidden="1" x14ac:dyDescent="0.4">
      <c r="A58" s="27"/>
      <c r="B58" s="26"/>
      <c r="C58" s="41"/>
      <c r="D58" s="41"/>
      <c r="E58" s="41"/>
      <c r="F58" s="26"/>
      <c r="G58" s="40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17">
        <f t="shared" si="0"/>
        <v>0</v>
      </c>
    </row>
    <row r="59" spans="1:30" s="28" customFormat="1" ht="14.6" hidden="1" x14ac:dyDescent="0.4">
      <c r="A59" s="27"/>
      <c r="B59" s="40"/>
      <c r="C59" s="41"/>
      <c r="D59" s="41"/>
      <c r="E59" s="41"/>
      <c r="F59" s="40"/>
      <c r="G59" s="40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17">
        <f t="shared" si="0"/>
        <v>0</v>
      </c>
    </row>
    <row r="60" spans="1:30" s="28" customFormat="1" ht="14.25" hidden="1" customHeight="1" x14ac:dyDescent="0.4">
      <c r="A60" s="39"/>
      <c r="B60" s="40"/>
      <c r="C60" s="41"/>
      <c r="D60" s="41"/>
      <c r="E60" s="41"/>
      <c r="F60" s="42"/>
      <c r="G60" s="42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17">
        <f t="shared" si="0"/>
        <v>0</v>
      </c>
    </row>
    <row r="61" spans="1:30" s="28" customFormat="1" ht="14.25" hidden="1" customHeight="1" x14ac:dyDescent="0.4">
      <c r="A61" s="39"/>
      <c r="B61" s="40"/>
      <c r="C61" s="41"/>
      <c r="D61" s="41"/>
      <c r="E61" s="41"/>
      <c r="F61" s="42"/>
      <c r="G61" s="42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17">
        <f t="shared" si="0"/>
        <v>0</v>
      </c>
    </row>
    <row r="62" spans="1:30" s="28" customFormat="1" ht="14.25" hidden="1" customHeight="1" x14ac:dyDescent="0.4">
      <c r="A62" s="22" t="s">
        <v>8</v>
      </c>
      <c r="B62" s="40"/>
      <c r="C62" s="41"/>
      <c r="D62" s="41"/>
      <c r="E62" s="41"/>
      <c r="F62" s="42"/>
      <c r="G62" s="42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33"/>
    </row>
    <row r="63" spans="1:30" s="28" customFormat="1" ht="14.25" hidden="1" customHeight="1" x14ac:dyDescent="0.4">
      <c r="A63" s="16" t="s">
        <v>53</v>
      </c>
      <c r="B63" s="26"/>
      <c r="C63" s="34"/>
      <c r="D63" s="34"/>
      <c r="E63" s="34"/>
      <c r="F63" s="16"/>
      <c r="G63" s="16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33"/>
    </row>
    <row r="64" spans="1:30" s="28" customFormat="1" ht="14.25" hidden="1" customHeight="1" x14ac:dyDescent="0.4">
      <c r="A64" s="71" t="s">
        <v>56</v>
      </c>
      <c r="B64" s="26" t="s">
        <v>57</v>
      </c>
      <c r="C64" s="58" t="s">
        <v>58</v>
      </c>
      <c r="D64" s="16" t="s">
        <v>17</v>
      </c>
      <c r="E64" s="16">
        <v>6501</v>
      </c>
      <c r="F64" s="26">
        <v>17.259</v>
      </c>
      <c r="G64" s="75" t="s">
        <v>26</v>
      </c>
      <c r="H64" s="54"/>
      <c r="I64" s="54"/>
      <c r="J64" s="54">
        <f>494356-1</f>
        <v>494355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17">
        <f>SUM(J64)</f>
        <v>494355</v>
      </c>
    </row>
    <row r="65" spans="1:30" s="28" customFormat="1" ht="14.25" hidden="1" customHeight="1" x14ac:dyDescent="0.4">
      <c r="A65" s="71" t="s">
        <v>56</v>
      </c>
      <c r="B65" s="26" t="s">
        <v>59</v>
      </c>
      <c r="C65" s="58" t="s">
        <v>58</v>
      </c>
      <c r="D65" s="16" t="s">
        <v>17</v>
      </c>
      <c r="E65" s="16">
        <v>6501</v>
      </c>
      <c r="F65" s="26">
        <v>17.259</v>
      </c>
      <c r="G65" s="75" t="s">
        <v>26</v>
      </c>
      <c r="H65" s="54"/>
      <c r="I65" s="54"/>
      <c r="J65" s="54">
        <v>1</v>
      </c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17">
        <f t="shared" ref="AC65:AC67" si="1">SUM(J65)</f>
        <v>1</v>
      </c>
    </row>
    <row r="66" spans="1:30" s="28" customFormat="1" ht="14.25" hidden="1" customHeight="1" x14ac:dyDescent="0.4">
      <c r="A66" s="27" t="s">
        <v>60</v>
      </c>
      <c r="B66" s="26" t="s">
        <v>57</v>
      </c>
      <c r="C66" s="58" t="s">
        <v>61</v>
      </c>
      <c r="D66" s="16" t="s">
        <v>19</v>
      </c>
      <c r="E66" s="16">
        <v>6502</v>
      </c>
      <c r="F66" s="16">
        <v>17.257999999999999</v>
      </c>
      <c r="G66" s="75" t="s">
        <v>26</v>
      </c>
      <c r="H66" s="54"/>
      <c r="I66" s="54"/>
      <c r="J66" s="54">
        <f>98588-1</f>
        <v>98587</v>
      </c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17">
        <f t="shared" si="1"/>
        <v>98587</v>
      </c>
    </row>
    <row r="67" spans="1:30" s="28" customFormat="1" ht="14.25" hidden="1" customHeight="1" x14ac:dyDescent="0.4">
      <c r="A67" s="27" t="s">
        <v>60</v>
      </c>
      <c r="B67" s="26" t="s">
        <v>59</v>
      </c>
      <c r="C67" s="58" t="s">
        <v>61</v>
      </c>
      <c r="D67" s="16" t="s">
        <v>19</v>
      </c>
      <c r="E67" s="16">
        <v>6502</v>
      </c>
      <c r="F67" s="16">
        <v>17.257999999999999</v>
      </c>
      <c r="G67" s="75" t="s">
        <v>26</v>
      </c>
      <c r="H67" s="54"/>
      <c r="I67" s="54"/>
      <c r="J67" s="54">
        <v>1</v>
      </c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17">
        <f t="shared" si="1"/>
        <v>1</v>
      </c>
    </row>
    <row r="68" spans="1:30" s="28" customFormat="1" ht="14.25" hidden="1" customHeight="1" x14ac:dyDescent="0.4">
      <c r="A68" s="27"/>
      <c r="B68" s="26"/>
      <c r="C68" s="58"/>
      <c r="D68" s="32"/>
      <c r="E68" s="26"/>
      <c r="F68" s="16"/>
      <c r="G68" s="75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17"/>
    </row>
    <row r="69" spans="1:30" s="28" customFormat="1" ht="14.25" hidden="1" customHeight="1" x14ac:dyDescent="0.4">
      <c r="A69" s="27"/>
      <c r="B69" s="26"/>
      <c r="C69" s="16"/>
      <c r="D69" s="32"/>
      <c r="E69" s="26"/>
      <c r="F69" s="16"/>
      <c r="G69" s="75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17"/>
    </row>
    <row r="70" spans="1:30" s="28" customFormat="1" ht="14.25" hidden="1" customHeight="1" x14ac:dyDescent="0.4">
      <c r="A70" s="27" t="s">
        <v>60</v>
      </c>
      <c r="B70" s="26" t="s">
        <v>57</v>
      </c>
      <c r="C70" s="58" t="s">
        <v>87</v>
      </c>
      <c r="D70" s="16" t="s">
        <v>19</v>
      </c>
      <c r="E70" s="16">
        <v>6502</v>
      </c>
      <c r="F70" s="16">
        <v>17.257999999999999</v>
      </c>
      <c r="G70" s="91" t="s">
        <v>26</v>
      </c>
      <c r="H70" s="54"/>
      <c r="I70" s="54"/>
      <c r="J70" s="54"/>
      <c r="K70" s="54"/>
      <c r="L70" s="54"/>
      <c r="M70" s="54"/>
      <c r="N70" s="54"/>
      <c r="O70" s="54">
        <f>402899-1</f>
        <v>402898</v>
      </c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17">
        <f>SUM(O70)</f>
        <v>402898</v>
      </c>
    </row>
    <row r="71" spans="1:30" s="28" customFormat="1" ht="14.25" hidden="1" customHeight="1" x14ac:dyDescent="0.4">
      <c r="A71" s="27" t="s">
        <v>60</v>
      </c>
      <c r="B71" s="26" t="s">
        <v>59</v>
      </c>
      <c r="C71" s="58" t="s">
        <v>87</v>
      </c>
      <c r="D71" s="16" t="s">
        <v>19</v>
      </c>
      <c r="E71" s="16">
        <v>6502</v>
      </c>
      <c r="F71" s="16">
        <v>17.257999999999999</v>
      </c>
      <c r="G71" s="91" t="s">
        <v>26</v>
      </c>
      <c r="H71" s="54"/>
      <c r="I71" s="54"/>
      <c r="J71" s="54"/>
      <c r="K71" s="54"/>
      <c r="L71" s="54"/>
      <c r="M71" s="54"/>
      <c r="N71" s="54"/>
      <c r="O71" s="54">
        <v>1</v>
      </c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17">
        <f>SUM(O71)</f>
        <v>1</v>
      </c>
    </row>
    <row r="72" spans="1:30" s="28" customFormat="1" ht="14.25" hidden="1" customHeight="1" x14ac:dyDescent="0.4">
      <c r="A72" s="27"/>
      <c r="B72" s="26"/>
      <c r="C72" s="60"/>
      <c r="D72" s="92"/>
      <c r="E72" s="92"/>
      <c r="F72" s="92"/>
      <c r="G72" s="92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17"/>
    </row>
    <row r="73" spans="1:30" s="28" customFormat="1" ht="14.25" hidden="1" customHeight="1" x14ac:dyDescent="0.4">
      <c r="A73" s="31" t="s">
        <v>105</v>
      </c>
      <c r="B73" s="26" t="s">
        <v>57</v>
      </c>
      <c r="C73" s="16" t="s">
        <v>106</v>
      </c>
      <c r="D73" s="16" t="s">
        <v>18</v>
      </c>
      <c r="E73" s="16">
        <v>6503</v>
      </c>
      <c r="F73" s="16">
        <v>17.277999999999999</v>
      </c>
      <c r="G73" s="102" t="s">
        <v>26</v>
      </c>
      <c r="H73" s="54"/>
      <c r="I73" s="54"/>
      <c r="J73" s="54"/>
      <c r="K73" s="54"/>
      <c r="L73" s="54"/>
      <c r="M73" s="54"/>
      <c r="N73" s="54"/>
      <c r="O73" s="54"/>
      <c r="P73" s="54"/>
      <c r="Q73" s="54">
        <f>108144-1</f>
        <v>108143</v>
      </c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17">
        <f>Q73</f>
        <v>108143</v>
      </c>
    </row>
    <row r="74" spans="1:30" s="28" customFormat="1" ht="14.25" hidden="1" customHeight="1" x14ac:dyDescent="0.4">
      <c r="A74" s="31" t="s">
        <v>105</v>
      </c>
      <c r="B74" s="26" t="s">
        <v>59</v>
      </c>
      <c r="C74" s="16" t="s">
        <v>106</v>
      </c>
      <c r="D74" s="16" t="s">
        <v>18</v>
      </c>
      <c r="E74" s="16">
        <v>6503</v>
      </c>
      <c r="F74" s="16">
        <v>17.277999999999999</v>
      </c>
      <c r="G74" s="102" t="s">
        <v>26</v>
      </c>
      <c r="H74" s="54"/>
      <c r="I74" s="54"/>
      <c r="J74" s="54"/>
      <c r="K74" s="54"/>
      <c r="L74" s="54"/>
      <c r="M74" s="54"/>
      <c r="N74" s="54"/>
      <c r="O74" s="54"/>
      <c r="P74" s="54"/>
      <c r="Q74" s="54">
        <v>1</v>
      </c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17">
        <f t="shared" ref="AC74:AC76" si="2">Q74</f>
        <v>1</v>
      </c>
      <c r="AD74" s="61"/>
    </row>
    <row r="75" spans="1:30" s="28" customFormat="1" ht="14.25" hidden="1" customHeight="1" x14ac:dyDescent="0.4">
      <c r="A75" s="31" t="s">
        <v>105</v>
      </c>
      <c r="B75" s="26" t="s">
        <v>57</v>
      </c>
      <c r="C75" s="16" t="s">
        <v>107</v>
      </c>
      <c r="D75" s="16" t="s">
        <v>18</v>
      </c>
      <c r="E75" s="16">
        <v>6503</v>
      </c>
      <c r="F75" s="16">
        <v>17.277999999999999</v>
      </c>
      <c r="G75" s="102" t="s">
        <v>26</v>
      </c>
      <c r="H75" s="54"/>
      <c r="I75" s="54"/>
      <c r="J75" s="54"/>
      <c r="K75" s="54"/>
      <c r="L75" s="54"/>
      <c r="M75" s="54"/>
      <c r="N75" s="54"/>
      <c r="O75" s="54"/>
      <c r="P75" s="54"/>
      <c r="Q75" s="54">
        <f>393529-1</f>
        <v>393528</v>
      </c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17">
        <f t="shared" si="2"/>
        <v>393528</v>
      </c>
    </row>
    <row r="76" spans="1:30" s="28" customFormat="1" ht="14.25" hidden="1" customHeight="1" x14ac:dyDescent="0.4">
      <c r="A76" s="31" t="s">
        <v>105</v>
      </c>
      <c r="B76" s="26" t="s">
        <v>59</v>
      </c>
      <c r="C76" s="16" t="s">
        <v>107</v>
      </c>
      <c r="D76" s="16" t="s">
        <v>18</v>
      </c>
      <c r="E76" s="16">
        <v>6503</v>
      </c>
      <c r="F76" s="16">
        <v>17.277999999999999</v>
      </c>
      <c r="G76" s="102" t="s">
        <v>26</v>
      </c>
      <c r="H76" s="54"/>
      <c r="I76" s="54"/>
      <c r="J76" s="54"/>
      <c r="K76" s="54"/>
      <c r="L76" s="54"/>
      <c r="M76" s="54"/>
      <c r="N76" s="54"/>
      <c r="O76" s="54"/>
      <c r="P76" s="54"/>
      <c r="Q76" s="54">
        <v>1</v>
      </c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17">
        <f t="shared" si="2"/>
        <v>1</v>
      </c>
      <c r="AD76" s="59"/>
    </row>
    <row r="77" spans="1:30" s="28" customFormat="1" ht="14.25" hidden="1" customHeight="1" x14ac:dyDescent="0.4">
      <c r="A77" s="27"/>
      <c r="B77" s="26"/>
      <c r="C77" s="60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17"/>
    </row>
    <row r="78" spans="1:30" s="28" customFormat="1" ht="14.25" hidden="1" customHeight="1" x14ac:dyDescent="0.4">
      <c r="A78" s="112" t="s">
        <v>153</v>
      </c>
      <c r="B78" s="26" t="s">
        <v>57</v>
      </c>
      <c r="C78" s="16" t="s">
        <v>107</v>
      </c>
      <c r="D78" s="16" t="s">
        <v>18</v>
      </c>
      <c r="E78" s="16">
        <v>6523</v>
      </c>
      <c r="F78" s="16">
        <v>17.277999999999999</v>
      </c>
      <c r="G78" s="102" t="s">
        <v>26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>
        <v>20915.64</v>
      </c>
      <c r="Y78" s="54"/>
      <c r="Z78" s="54"/>
      <c r="AA78" s="54"/>
      <c r="AB78" s="54"/>
      <c r="AC78" s="17">
        <f>X78</f>
        <v>20915.64</v>
      </c>
    </row>
    <row r="79" spans="1:30" s="28" customFormat="1" ht="14.25" hidden="1" customHeight="1" x14ac:dyDescent="0.4">
      <c r="A79" s="27"/>
      <c r="B79" s="26"/>
      <c r="C79" s="60"/>
      <c r="D79" s="16"/>
      <c r="E79" s="26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17"/>
    </row>
    <row r="80" spans="1:30" s="28" customFormat="1" ht="14.25" hidden="1" customHeight="1" x14ac:dyDescent="0.4">
      <c r="A80" s="27"/>
      <c r="B80" s="57"/>
      <c r="C80" s="43"/>
      <c r="D80" s="16"/>
      <c r="E80" s="26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17"/>
      <c r="AD80" s="61"/>
    </row>
    <row r="81" spans="1:30" s="28" customFormat="1" ht="14.25" hidden="1" customHeight="1" x14ac:dyDescent="0.4">
      <c r="A81" s="27"/>
      <c r="B81" s="26"/>
      <c r="C81" s="43"/>
      <c r="D81" s="16"/>
      <c r="E81" s="26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17"/>
    </row>
    <row r="82" spans="1:30" s="28" customFormat="1" ht="14.25" hidden="1" customHeight="1" x14ac:dyDescent="0.4">
      <c r="A82" s="27"/>
      <c r="B82" s="26"/>
      <c r="C82" s="43"/>
      <c r="D82" s="16"/>
      <c r="E82" s="26"/>
      <c r="F82" s="16"/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17"/>
      <c r="AD82" s="59"/>
    </row>
    <row r="83" spans="1:30" s="28" customFormat="1" ht="14.25" hidden="1" customHeight="1" x14ac:dyDescent="0.4">
      <c r="A83" s="27"/>
      <c r="B83" s="26"/>
      <c r="C83" s="16"/>
      <c r="D83" s="16"/>
      <c r="E83" s="26"/>
      <c r="F83" s="16"/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17"/>
    </row>
    <row r="84" spans="1:30" s="28" customFormat="1" ht="14.25" hidden="1" customHeight="1" x14ac:dyDescent="0.4">
      <c r="A84" s="27"/>
      <c r="B84" s="26"/>
      <c r="C84" s="16"/>
      <c r="D84" s="16"/>
      <c r="E84" s="26"/>
      <c r="F84" s="16"/>
      <c r="G84" s="16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17"/>
    </row>
    <row r="85" spans="1:30" s="28" customFormat="1" ht="14.6" hidden="1" x14ac:dyDescent="0.4">
      <c r="A85" s="27"/>
      <c r="B85" s="26"/>
      <c r="C85" s="43"/>
      <c r="D85" s="16"/>
      <c r="E85" s="58"/>
      <c r="F85" s="16"/>
      <c r="G85" s="1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17"/>
    </row>
    <row r="86" spans="1:30" s="28" customFormat="1" ht="14.6" hidden="1" x14ac:dyDescent="0.4">
      <c r="A86" s="27"/>
      <c r="B86" s="26"/>
      <c r="C86" s="58"/>
      <c r="D86" s="16"/>
      <c r="E86" s="58"/>
      <c r="F86" s="16"/>
      <c r="G86" s="16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17"/>
    </row>
    <row r="87" spans="1:30" s="28" customFormat="1" ht="14.6" hidden="1" x14ac:dyDescent="0.4">
      <c r="A87" s="44"/>
      <c r="B87" s="57"/>
      <c r="C87" s="43"/>
      <c r="D87" s="16"/>
      <c r="E87" s="26"/>
      <c r="F87" s="16"/>
      <c r="G87" s="16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33"/>
    </row>
    <row r="88" spans="1:30" s="28" customFormat="1" ht="14.25" hidden="1" customHeight="1" x14ac:dyDescent="0.4">
      <c r="A88" s="44"/>
      <c r="B88" s="26"/>
      <c r="C88" s="43"/>
      <c r="D88" s="16"/>
      <c r="E88" s="26"/>
      <c r="F88" s="16"/>
      <c r="G88" s="42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33"/>
    </row>
    <row r="89" spans="1:30" s="14" customFormat="1" ht="17.25" customHeight="1" x14ac:dyDescent="0.4">
      <c r="A89" s="73" t="s">
        <v>12</v>
      </c>
      <c r="B89" s="36"/>
      <c r="C89" s="37"/>
      <c r="D89" s="36"/>
      <c r="E89" s="37"/>
      <c r="F89" s="36"/>
      <c r="G89" s="36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33"/>
    </row>
    <row r="90" spans="1:30" s="14" customFormat="1" ht="18.75" customHeight="1" x14ac:dyDescent="0.4">
      <c r="A90" s="27" t="s">
        <v>0</v>
      </c>
      <c r="B90" s="27"/>
      <c r="C90" s="38"/>
      <c r="D90" s="38"/>
      <c r="E90" s="38"/>
      <c r="F90" s="38"/>
      <c r="G90" s="38"/>
      <c r="H90" s="55">
        <f>SUM(H6:H89)</f>
        <v>14086.92</v>
      </c>
      <c r="I90" s="55">
        <f>SUM(I16:I20)</f>
        <v>158002.31</v>
      </c>
      <c r="J90" s="55">
        <f>SUM(J62:J87)</f>
        <v>592944</v>
      </c>
      <c r="K90" s="55">
        <f>SUM(K23:K26)</f>
        <v>331264.69</v>
      </c>
      <c r="L90" s="55">
        <f>SUM(L23:L27)</f>
        <v>95000</v>
      </c>
      <c r="M90" s="55">
        <f>SUM(M53:M59)</f>
        <v>3502.8</v>
      </c>
      <c r="N90" s="55">
        <f>SUM(N32:N51)</f>
        <v>7043.44962321</v>
      </c>
      <c r="O90" s="55">
        <f>SUM(O62:O86)</f>
        <v>402899</v>
      </c>
      <c r="P90" s="55">
        <f>SUM(P29:P46)</f>
        <v>63709.280170189901</v>
      </c>
      <c r="Q90" s="55">
        <f>SUM(Q72:Q86)</f>
        <v>501673</v>
      </c>
      <c r="R90" s="55">
        <f>SUM(R29:R52)</f>
        <v>221993.2</v>
      </c>
      <c r="S90" s="55">
        <f>SUM(S42:S88)</f>
        <v>15773.649999999998</v>
      </c>
      <c r="T90" s="55">
        <f>SUM(T54:T59)</f>
        <v>16871</v>
      </c>
      <c r="U90" s="55">
        <f>SUM(U29:U41)</f>
        <v>76263.600000000006</v>
      </c>
      <c r="V90" s="55">
        <f>SUM(V29:V33)</f>
        <v>98359.62</v>
      </c>
      <c r="W90" s="55">
        <f>SUM(W29:W52)</f>
        <v>27702.629999999997</v>
      </c>
      <c r="X90" s="55">
        <f>SUM(X78:X84)</f>
        <v>20915.64</v>
      </c>
      <c r="Y90" s="55">
        <f>SUM(Y29:Y51)</f>
        <v>1537.47</v>
      </c>
      <c r="Z90" s="55">
        <f>SUM(Z47:Z51)</f>
        <v>5088.4799999999996</v>
      </c>
      <c r="AA90" s="55">
        <f>SUM(AA16:AA19)</f>
        <v>50549.16</v>
      </c>
      <c r="AB90" s="55">
        <f>SUM(AB29:AB52)</f>
        <v>5650.2</v>
      </c>
      <c r="AC90" s="33"/>
    </row>
    <row r="91" spans="1:30" s="30" customFormat="1" ht="14.6" x14ac:dyDescent="0.4">
      <c r="A91" s="14"/>
      <c r="B91" s="14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</row>
    <row r="92" spans="1:30" s="14" customFormat="1" ht="14.6" x14ac:dyDescent="0.4">
      <c r="A92" s="30" t="s">
        <v>9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</row>
    <row r="93" spans="1:30" s="14" customFormat="1" ht="15" hidden="1" customHeight="1" x14ac:dyDescent="0.4">
      <c r="A93" s="30" t="s">
        <v>39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</row>
    <row r="94" spans="1:30" s="14" customFormat="1" ht="17.25" hidden="1" customHeight="1" x14ac:dyDescent="0.4">
      <c r="A94" s="67" t="s">
        <v>34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</row>
    <row r="95" spans="1:30" ht="14.6" hidden="1" x14ac:dyDescent="0.4">
      <c r="A95" s="30" t="s">
        <v>50</v>
      </c>
    </row>
    <row r="96" spans="1:30" ht="14.6" hidden="1" x14ac:dyDescent="0.4">
      <c r="A96" s="67" t="s">
        <v>51</v>
      </c>
    </row>
    <row r="97" spans="1:29" ht="14.6" hidden="1" x14ac:dyDescent="0.4">
      <c r="A97" s="30" t="s">
        <v>54</v>
      </c>
    </row>
    <row r="98" spans="1:29" ht="14.6" hidden="1" x14ac:dyDescent="0.4">
      <c r="A98" s="67" t="s">
        <v>55</v>
      </c>
    </row>
    <row r="99" spans="1:29" ht="14.6" hidden="1" x14ac:dyDescent="0.4">
      <c r="A99" s="30" t="s">
        <v>62</v>
      </c>
    </row>
    <row r="100" spans="1:29" ht="14.6" hidden="1" x14ac:dyDescent="0.4">
      <c r="A100" s="67" t="s">
        <v>63</v>
      </c>
    </row>
    <row r="101" spans="1:29" ht="14.6" hidden="1" x14ac:dyDescent="0.4">
      <c r="A101" s="30" t="s">
        <v>75</v>
      </c>
    </row>
    <row r="102" spans="1:29" ht="14.6" hidden="1" x14ac:dyDescent="0.4">
      <c r="A102" s="67" t="s">
        <v>74</v>
      </c>
    </row>
    <row r="103" spans="1:29" ht="14.6" hidden="1" x14ac:dyDescent="0.4">
      <c r="A103" s="30" t="s">
        <v>85</v>
      </c>
    </row>
    <row r="104" spans="1:29" ht="14.6" hidden="1" x14ac:dyDescent="0.4">
      <c r="A104" s="67" t="s">
        <v>84</v>
      </c>
    </row>
    <row r="105" spans="1:29" ht="14.6" hidden="1" x14ac:dyDescent="0.4">
      <c r="A105" s="30" t="s">
        <v>86</v>
      </c>
    </row>
    <row r="106" spans="1:29" ht="14.6" hidden="1" x14ac:dyDescent="0.4">
      <c r="A106" s="67" t="s">
        <v>34</v>
      </c>
    </row>
    <row r="107" spans="1:29" ht="14.6" hidden="1" x14ac:dyDescent="0.4">
      <c r="A107" s="30" t="s">
        <v>90</v>
      </c>
    </row>
    <row r="108" spans="1:29" ht="14.6" hidden="1" x14ac:dyDescent="0.4">
      <c r="A108" s="67" t="s">
        <v>89</v>
      </c>
    </row>
    <row r="109" spans="1:29" s="30" customFormat="1" ht="14.6" hidden="1" x14ac:dyDescent="0.4">
      <c r="A109" s="30" t="s">
        <v>93</v>
      </c>
      <c r="C109" s="62"/>
      <c r="D109" s="62"/>
      <c r="E109" s="62"/>
      <c r="F109" s="62"/>
      <c r="G109" s="62"/>
      <c r="H109" s="62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4"/>
    </row>
    <row r="110" spans="1:29" ht="14.6" hidden="1" x14ac:dyDescent="0.4">
      <c r="A110" s="67" t="s">
        <v>91</v>
      </c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6"/>
    </row>
    <row r="111" spans="1:29" s="98" customFormat="1" ht="12.45" hidden="1" x14ac:dyDescent="0.35">
      <c r="A111" s="97" t="s">
        <v>92</v>
      </c>
      <c r="C111" s="99"/>
      <c r="D111" s="99"/>
      <c r="E111" s="99"/>
      <c r="F111" s="99"/>
      <c r="G111" s="99"/>
      <c r="H111" s="100"/>
      <c r="I111" s="100"/>
      <c r="J111" s="100"/>
      <c r="K111" s="100"/>
      <c r="L111" s="100"/>
      <c r="M111" s="100"/>
    </row>
    <row r="113" spans="1:1" ht="14.6" hidden="1" x14ac:dyDescent="0.4">
      <c r="A113" s="30" t="s">
        <v>103</v>
      </c>
    </row>
    <row r="114" spans="1:1" ht="14.6" hidden="1" x14ac:dyDescent="0.4">
      <c r="A114" s="67" t="s">
        <v>102</v>
      </c>
    </row>
    <row r="115" spans="1:1" ht="14.6" hidden="1" x14ac:dyDescent="0.4">
      <c r="A115" s="30" t="s">
        <v>110</v>
      </c>
    </row>
    <row r="116" spans="1:1" ht="14.6" hidden="1" x14ac:dyDescent="0.4">
      <c r="A116" s="67" t="s">
        <v>111</v>
      </c>
    </row>
    <row r="117" spans="1:1" ht="14.6" hidden="1" x14ac:dyDescent="0.4">
      <c r="A117" s="30" t="s">
        <v>130</v>
      </c>
    </row>
    <row r="118" spans="1:1" ht="14.6" hidden="1" x14ac:dyDescent="0.4">
      <c r="A118" s="67" t="s">
        <v>129</v>
      </c>
    </row>
    <row r="119" spans="1:1" ht="14.6" hidden="1" x14ac:dyDescent="0.4">
      <c r="A119" s="30" t="s">
        <v>132</v>
      </c>
    </row>
    <row r="120" spans="1:1" ht="14.6" hidden="1" x14ac:dyDescent="0.4">
      <c r="A120" s="67" t="s">
        <v>84</v>
      </c>
    </row>
    <row r="121" spans="1:1" ht="14.6" hidden="1" x14ac:dyDescent="0.4">
      <c r="A121" s="30" t="s">
        <v>137</v>
      </c>
    </row>
    <row r="122" spans="1:1" ht="14.6" hidden="1" x14ac:dyDescent="0.4">
      <c r="A122" s="67" t="s">
        <v>91</v>
      </c>
    </row>
    <row r="123" spans="1:1" ht="14.6" hidden="1" x14ac:dyDescent="0.4">
      <c r="A123" s="30" t="s">
        <v>140</v>
      </c>
    </row>
    <row r="124" spans="1:1" ht="14.6" hidden="1" x14ac:dyDescent="0.4">
      <c r="A124" s="67" t="s">
        <v>139</v>
      </c>
    </row>
    <row r="125" spans="1:1" ht="14.6" hidden="1" x14ac:dyDescent="0.4">
      <c r="A125" s="30" t="s">
        <v>147</v>
      </c>
    </row>
    <row r="126" spans="1:1" ht="14.6" hidden="1" x14ac:dyDescent="0.4">
      <c r="A126" s="67" t="s">
        <v>146</v>
      </c>
    </row>
    <row r="127" spans="1:1" ht="14.6" hidden="1" x14ac:dyDescent="0.4">
      <c r="A127" s="30" t="s">
        <v>155</v>
      </c>
    </row>
    <row r="128" spans="1:1" ht="14.6" hidden="1" x14ac:dyDescent="0.4">
      <c r="A128" s="67" t="s">
        <v>154</v>
      </c>
    </row>
    <row r="129" spans="1:1" ht="14.6" hidden="1" x14ac:dyDescent="0.4">
      <c r="A129" s="30" t="s">
        <v>157</v>
      </c>
    </row>
    <row r="130" spans="1:1" ht="14.6" hidden="1" x14ac:dyDescent="0.4">
      <c r="A130" s="67" t="s">
        <v>129</v>
      </c>
    </row>
    <row r="131" spans="1:1" ht="14.6" hidden="1" x14ac:dyDescent="0.4">
      <c r="A131" s="30" t="s">
        <v>166</v>
      </c>
    </row>
    <row r="132" spans="1:1" ht="14.6" hidden="1" x14ac:dyDescent="0.4">
      <c r="A132" s="67" t="s">
        <v>129</v>
      </c>
    </row>
    <row r="133" spans="1:1" ht="14.6" hidden="1" x14ac:dyDescent="0.4">
      <c r="A133" s="30" t="s">
        <v>168</v>
      </c>
    </row>
    <row r="134" spans="1:1" ht="14.6" hidden="1" x14ac:dyDescent="0.4">
      <c r="A134" s="67" t="s">
        <v>51</v>
      </c>
    </row>
    <row r="135" spans="1:1" ht="14.6" x14ac:dyDescent="0.4">
      <c r="A135" s="30" t="s">
        <v>174</v>
      </c>
    </row>
    <row r="136" spans="1:1" ht="14.6" x14ac:dyDescent="0.4">
      <c r="A136" s="67" t="s">
        <v>173</v>
      </c>
    </row>
    <row r="143" spans="1:1" ht="14.6" x14ac:dyDescent="0.4">
      <c r="A143" s="14" t="s">
        <v>29</v>
      </c>
    </row>
    <row r="144" spans="1:1" ht="14.6" x14ac:dyDescent="0.4">
      <c r="A144" s="76" t="s">
        <v>32</v>
      </c>
    </row>
    <row r="145" spans="1:1" ht="14.6" x14ac:dyDescent="0.4">
      <c r="A145" s="14" t="s">
        <v>30</v>
      </c>
    </row>
    <row r="146" spans="1:1" ht="14.6" x14ac:dyDescent="0.4">
      <c r="A146" s="76" t="s">
        <v>31</v>
      </c>
    </row>
  </sheetData>
  <mergeCells count="1">
    <mergeCell ref="B1:H1"/>
  </mergeCells>
  <phoneticPr fontId="0" type="noConversion"/>
  <hyperlinks>
    <hyperlink ref="A111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2019-01-09T17:35:39Z</cp:lastPrinted>
  <dcterms:created xsi:type="dcterms:W3CDTF">2000-04-13T13:33:42Z</dcterms:created>
  <dcterms:modified xsi:type="dcterms:W3CDTF">2025-05-15T14:53:28Z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