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KOL4SDJ3\"/>
    </mc:Choice>
  </mc:AlternateContent>
  <xr:revisionPtr revIDLastSave="0" documentId="13_ncr:1_{0913AC8C-416C-41A5-A0D8-BA8857DFEE9C}" xr6:coauthVersionLast="47" xr6:coauthVersionMax="47" xr10:uidLastSave="{00000000-0000-0000-0000-000000000000}"/>
  <bookViews>
    <workbookView xWindow="300" yWindow="900" windowWidth="28500" windowHeight="15300" xr2:uid="{00000000-000D-0000-FFFF-FFFF00000000}"/>
  </bookViews>
  <sheets>
    <sheet name="NORTH SHORE" sheetId="2" r:id="rId1"/>
  </sheets>
  <definedNames>
    <definedName name="_xlnm.Print_Area" localSheetId="0">'NORTH SHORE'!$A$1:$H$79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26" i="2" l="1"/>
  <c r="T77" i="2"/>
  <c r="U17" i="2"/>
  <c r="U18" i="2"/>
  <c r="U19" i="2"/>
  <c r="U20" i="2"/>
  <c r="U21" i="2"/>
  <c r="U22" i="2"/>
  <c r="U23" i="2"/>
  <c r="U24" i="2"/>
  <c r="U25" i="2"/>
  <c r="S16" i="2"/>
  <c r="U16" i="2" s="1"/>
  <c r="R77" i="2"/>
  <c r="U47" i="2"/>
  <c r="Q77" i="2"/>
  <c r="P68" i="2"/>
  <c r="P66" i="2"/>
  <c r="O20" i="2"/>
  <c r="N63" i="2"/>
  <c r="U63" i="2" s="1"/>
  <c r="U64" i="2"/>
  <c r="M77" i="2"/>
  <c r="S77" i="2" l="1"/>
  <c r="P77" i="2"/>
  <c r="O77" i="2"/>
  <c r="N77" i="2"/>
  <c r="U9" i="2"/>
  <c r="L77" i="2"/>
  <c r="U8" i="2"/>
  <c r="K77" i="2"/>
  <c r="J58" i="2"/>
  <c r="J56" i="2"/>
  <c r="U56" i="2" s="1"/>
  <c r="U57" i="2"/>
  <c r="U59" i="2"/>
  <c r="U60" i="2"/>
  <c r="U61" i="2"/>
  <c r="U62" i="2"/>
  <c r="U65" i="2"/>
  <c r="U66" i="2"/>
  <c r="U67" i="2"/>
  <c r="U68" i="2"/>
  <c r="U69" i="2"/>
  <c r="U70" i="2"/>
  <c r="U71" i="2"/>
  <c r="U72" i="2"/>
  <c r="J77" i="2" l="1"/>
  <c r="U58" i="2"/>
  <c r="H40" i="2"/>
  <c r="U40" i="2" s="1"/>
  <c r="U41" i="2"/>
  <c r="I77" i="2" l="1"/>
  <c r="H77" i="2"/>
</calcChain>
</file>

<file path=xl/sharedStrings.xml><?xml version="1.0" encoding="utf-8"?>
<sst xmlns="http://schemas.openxmlformats.org/spreadsheetml/2006/main" count="220" uniqueCount="137">
  <si>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</si>
  <si>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</si>
  <si>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</si>
  <si>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</si>
  <si>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</si>
  <si>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</si>
  <si>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</si>
  <si>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</si>
  <si>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</si>
  <si>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</si>
  <si>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</si>
  <si>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</si>
  <si>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CITY OF SALEM -NORTH SHORE</t>
  </si>
  <si>
    <t>N/A</t>
  </si>
  <si>
    <t>7003-1631</t>
  </si>
  <si>
    <t>4400-3067</t>
  </si>
  <si>
    <t>K103</t>
  </si>
  <si>
    <t>7003-1778</t>
  </si>
  <si>
    <t>7003-1630</t>
  </si>
  <si>
    <t>7002-6626</t>
  </si>
  <si>
    <t>K107</t>
  </si>
  <si>
    <t>K284</t>
  </si>
  <si>
    <t>CT EOL 23CCSALETRADE</t>
  </si>
  <si>
    <t>FAIN #</t>
  </si>
  <si>
    <t>ES38736-22-55-A-25</t>
  </si>
  <si>
    <t>TA38685-22-55-A-25</t>
  </si>
  <si>
    <t>DV35786-21-55-5-25</t>
  </si>
  <si>
    <t>AA-38535-22-55-A-25</t>
  </si>
  <si>
    <t>VENDOR CUSTOMER CODE</t>
  </si>
  <si>
    <t>UEI #</t>
  </si>
  <si>
    <t>HETQJFFB9CB9</t>
  </si>
  <si>
    <t>VC6000192137</t>
  </si>
  <si>
    <t>234MA441Q7503 </t>
  </si>
  <si>
    <t>TO ADD RESEA FUNDS</t>
  </si>
  <si>
    <t>INITIAL BUDGET FY25 JULY 23, 2024</t>
  </si>
  <si>
    <t>CT EOL 25CCSALENEGREA</t>
  </si>
  <si>
    <r>
      <t xml:space="preserve">RESEA </t>
    </r>
    <r>
      <rPr>
        <b/>
        <sz val="11"/>
        <color rgb="FFFF0000"/>
        <rFont val="Book Antiqua"/>
        <family val="1"/>
      </rPr>
      <t>(SERVICE DATES JAN 1, 2024-SEPT 30, 2025</t>
    </r>
    <r>
      <rPr>
        <b/>
        <sz val="11"/>
        <color theme="1"/>
        <rFont val="Book Antiqua"/>
        <family val="1"/>
      </rPr>
      <t>)</t>
    </r>
  </si>
  <si>
    <t>JULY 1, 2024-JUNE 30, 2025</t>
  </si>
  <si>
    <t>FUIREA24</t>
  </si>
  <si>
    <t>7002-6624</t>
  </si>
  <si>
    <t>UIRE</t>
  </si>
  <si>
    <t>UI-35950-21-60-A-25</t>
  </si>
  <si>
    <t>JULY 1, 2025-SEPT 30, 2025</t>
  </si>
  <si>
    <t>BUDGET #1 FY25</t>
  </si>
  <si>
    <t>INITIAL AWARD FY25</t>
  </si>
  <si>
    <t>CT EOL 25CCSALEWIA</t>
  </si>
  <si>
    <t>TO ADD WIOA FUNDS</t>
  </si>
  <si>
    <t>BUDGET #1 FY25 AUGUST 2, 2024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</si>
  <si>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</si>
  <si>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</si>
  <si>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</si>
  <si>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JULY 1, 2025-JUNE 30,2026</t>
  </si>
  <si>
    <t>ADULT</t>
  </si>
  <si>
    <t>FWIAADT25A</t>
  </si>
  <si>
    <t>TO ADD SOS FUNDS</t>
  </si>
  <si>
    <t>BUDGET #2 FY25 SEPT 18, 2024</t>
  </si>
  <si>
    <t>BUDGET #2 FY25</t>
  </si>
  <si>
    <t>CT EOL 25CCSALESOSWTF</t>
  </si>
  <si>
    <t>STATE ONE STOP</t>
  </si>
  <si>
    <t>STOSCC2025</t>
  </si>
  <si>
    <t>7003-0803</t>
  </si>
  <si>
    <t>BUDGET #3 FY25</t>
  </si>
  <si>
    <t>TO ADD WTF FUNDS</t>
  </si>
  <si>
    <t>BUDGET #3 FY25 SEPT 20, 2024</t>
  </si>
  <si>
    <t>WORKFORCE TRAINING FUND</t>
  </si>
  <si>
    <t>WTRUSTF25</t>
  </si>
  <si>
    <t>7003-0135</t>
  </si>
  <si>
    <t>K264</t>
  </si>
  <si>
    <t>BUDGET #4 FY25</t>
  </si>
  <si>
    <t>CT EOL 25CCSALEWP</t>
  </si>
  <si>
    <t>TO ADD WPP SNAP EXPANSION FUNDS</t>
  </si>
  <si>
    <t>BUDGET #4 FY25 OCT 24, 2024</t>
  </si>
  <si>
    <t>WPP SNAP EXPANSION</t>
  </si>
  <si>
    <t>JULY 1, 2024-SEPT. 30, 2024</t>
  </si>
  <si>
    <t>F20243067</t>
  </si>
  <si>
    <t>BUDGET #5 FY25</t>
  </si>
  <si>
    <t>TO ADD WIOA ADULT FUNDS</t>
  </si>
  <si>
    <t>BUDGET #5 FY25 NOVEMBER 4, 2024</t>
  </si>
  <si>
    <t>FWIAADT25B</t>
  </si>
  <si>
    <t>BUDGET #6 FY25</t>
  </si>
  <si>
    <t>TO ADD SHELTER FUNDS</t>
  </si>
  <si>
    <t>Friendly Reminder:  You must submit a budget and budget narrative for these funds.  Please submit by COB, December 9th, 2024 to Lisa Caissie at Lisa.J.Caissie@mass.gov.  Thank you.</t>
  </si>
  <si>
    <t>BUDGET #6 FY25 NOVEMBER 20, 2024</t>
  </si>
  <si>
    <t>PART 1:  MCC CAPACITY-EA SHELTER SUPPLEMENTAL FUNDING</t>
  </si>
  <si>
    <t>OCTOBER 1,2024-JUNE 30, 2025</t>
  </si>
  <si>
    <t>WKFO107425</t>
  </si>
  <si>
    <t>7002-1074</t>
  </si>
  <si>
    <t>EDCS</t>
  </si>
  <si>
    <t>JULY 1, 2025-DECEMBER 31, 2025</t>
  </si>
  <si>
    <t>TO ADD FY25 DISLOCATED WORKER</t>
  </si>
  <si>
    <t>BUDGET #7 FY25 NOVEMBER 21, 2024</t>
  </si>
  <si>
    <t>BUDGET #7 FY25</t>
  </si>
  <si>
    <t>DISLOCATED WORKER</t>
  </si>
  <si>
    <t>FWIADWK25A</t>
  </si>
  <si>
    <t>FWIADWK25B</t>
  </si>
  <si>
    <t>BUDGET #8 FY25</t>
  </si>
  <si>
    <t>TO ADD PARTNER FUNDS</t>
  </si>
  <si>
    <t>BUDGET #8 FY25 DECEMBER 20, 2024</t>
  </si>
  <si>
    <t>MCB</t>
  </si>
  <si>
    <t> FH126A24VR</t>
  </si>
  <si>
    <t>4110-3021</t>
  </si>
  <si>
    <t>K222</t>
  </si>
  <si>
    <t>DOE INFRASTRUCTURE</t>
  </si>
  <si>
    <t>FV002A2422</t>
  </si>
  <si>
    <t>7038-0107</t>
  </si>
  <si>
    <t>K123</t>
  </si>
  <si>
    <t>DOE WDB SUPPORT</t>
  </si>
  <si>
    <t>DOE2025</t>
  </si>
  <si>
    <t>7035-0002</t>
  </si>
  <si>
    <t>K228</t>
  </si>
  <si>
    <t>MASSABILITY</t>
  </si>
  <si>
    <t>F100VR0024</t>
  </si>
  <si>
    <t>4120-0020</t>
  </si>
  <si>
    <t>K133</t>
  </si>
  <si>
    <t>TO ADD JVSG FUNDS</t>
  </si>
  <si>
    <t>BUDGET #9 FY25 DECEMBER 23, 2024</t>
  </si>
  <si>
    <t>CT EOL 25CCSALEVETSUI</t>
  </si>
  <si>
    <t xml:space="preserve">JVSG FY25 Infrastructure </t>
  </si>
  <si>
    <t>FVETS2024</t>
  </si>
  <si>
    <t>7002-6628</t>
  </si>
  <si>
    <t>K109</t>
  </si>
  <si>
    <t>BUDGET #9 FY25</t>
  </si>
  <si>
    <t>BUDGET #10 FY25</t>
  </si>
  <si>
    <t>TO ADD WP FUNDS</t>
  </si>
  <si>
    <t>BUDGET #10 FY25 JANUARY 14, 2025</t>
  </si>
  <si>
    <t>WP 90%</t>
  </si>
  <si>
    <t>FES2025</t>
  </si>
  <si>
    <t>K105</t>
  </si>
  <si>
    <t>JULY 1, 2025-JUNE 30, 2026</t>
  </si>
  <si>
    <t>WP 10%</t>
  </si>
  <si>
    <t>BUDGET #11 FY25</t>
  </si>
  <si>
    <t>DTA WPP</t>
  </si>
  <si>
    <t>SPSS2025</t>
  </si>
  <si>
    <t>4400-1979</t>
  </si>
  <si>
    <t>K227</t>
  </si>
  <si>
    <t>BUDGET #11 FY25 JANUARY 17, 2025</t>
  </si>
  <si>
    <t>TO ADD DTA WPP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</si>
</sst>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9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9.5"/>
      <name val="Book Antiqua"/>
      <family val="1"/>
    </font>
    <font>
      <sz val="11.5"/>
      <name val="Book Antiqua"/>
      <family val="1"/>
    </font>
    <font>
      <b/>
      <sz val="11.5"/>
      <name val="Book Antiqua"/>
      <family val="1"/>
    </font>
    <font>
      <b/>
      <sz val="14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3"/>
      <name val="Book Antiqua"/>
      <family val="1"/>
    </font>
    <font>
      <b/>
      <sz val="15.5"/>
      <name val="Book Antiqua"/>
      <family val="1"/>
    </font>
    <font>
      <b/>
      <sz val="8"/>
      <name val="Book Antiqua"/>
      <family val="1"/>
    </font>
    <font>
      <sz val="12"/>
      <name val="Times New Roman"/>
      <family val="1"/>
    </font>
    <font>
      <b/>
      <sz val="11"/>
      <color theme="1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b/>
      <sz val="11"/>
      <color indexed="10"/>
      <name val="Book Antiqua"/>
      <family val="1"/>
    </font>
    <font>
      <b/>
      <sz val="11"/>
      <color rgb="FF000000"/>
      <name val="Book Antiqua"/>
      <family val="1"/>
    </font>
    <font>
      <b/>
      <sz val="11"/>
      <color rgb="FF000000"/>
      <name val="Times New Roman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  <font>
      <b/>
      <sz val="12"/>
      <color rgb="FF000000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16" fillId="0" borderId="0"/>
    <xf numFmtId="0" fontId="25" fillId="0" borderId="0" applyNumberFormat="0" applyFill="0" applyBorder="0" applyAlignment="0" applyProtection="0"/>
  </cellStyleXfs>
  <cellXfs count="10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9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0" xfId="0" applyFont="1"/>
    <xf numFmtId="0" fontId="11" fillId="0" borderId="1" xfId="0" quotePrefix="1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44" fontId="12" fillId="0" borderId="1" xfId="0" applyNumberFormat="1" applyFont="1" applyBorder="1"/>
    <xf numFmtId="0" fontId="12" fillId="0" borderId="1" xfId="0" quotePrefix="1" applyFont="1" applyBorder="1" applyAlignment="1">
      <alignment horizontal="center"/>
    </xf>
    <xf numFmtId="7" fontId="12" fillId="0" borderId="1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 wrapText="1"/>
    </xf>
    <xf numFmtId="7" fontId="12" fillId="0" borderId="1" xfId="0" applyNumberFormat="1" applyFont="1" applyBorder="1" applyAlignment="1">
      <alignment horizontal="center" wrapText="1"/>
    </xf>
    <xf numFmtId="0" fontId="11" fillId="0" borderId="1" xfId="0" applyFont="1" applyBorder="1"/>
    <xf numFmtId="0" fontId="8" fillId="0" borderId="1" xfId="0" applyFont="1" applyBorder="1" applyAlignment="1">
      <alignment horizontal="left"/>
    </xf>
    <xf numFmtId="43" fontId="8" fillId="0" borderId="1" xfId="0" applyNumberFormat="1" applyFont="1" applyBorder="1" applyAlignment="1">
      <alignment horizontal="center"/>
    </xf>
    <xf numFmtId="0" fontId="12" fillId="0" borderId="0" xfId="0" applyFont="1"/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13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14" fillId="0" borderId="0" xfId="0" applyFont="1"/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wrapText="1"/>
    </xf>
    <xf numFmtId="0" fontId="12" fillId="0" borderId="1" xfId="0" applyFont="1" applyBorder="1"/>
    <xf numFmtId="0" fontId="12" fillId="0" borderId="1" xfId="0" quotePrefix="1" applyFont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2" xfId="0" applyFont="1" applyBorder="1" applyAlignment="1">
      <alignment wrapText="1"/>
    </xf>
    <xf numFmtId="7" fontId="12" fillId="0" borderId="0" xfId="0" applyNumberFormat="1" applyFont="1"/>
    <xf numFmtId="0" fontId="15" fillId="0" borderId="1" xfId="0" applyFont="1" applyBorder="1" applyAlignment="1">
      <alignment horizontal="left"/>
    </xf>
    <xf numFmtId="0" fontId="17" fillId="0" borderId="1" xfId="0" applyFont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44" fontId="12" fillId="0" borderId="1" xfId="1" applyFont="1" applyFill="1" applyBorder="1" applyAlignment="1">
      <alignment horizontal="center" wrapText="1"/>
    </xf>
    <xf numFmtId="44" fontId="12" fillId="0" borderId="1" xfId="1" applyFont="1" applyFill="1" applyBorder="1" applyAlignment="1">
      <alignment horizontal="center"/>
    </xf>
    <xf numFmtId="44" fontId="13" fillId="0" borderId="1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7" fillId="0" borderId="1" xfId="0" quotePrefix="1" applyFont="1" applyBorder="1" applyAlignment="1">
      <alignment horizontal="center"/>
    </xf>
    <xf numFmtId="44" fontId="7" fillId="0" borderId="0" xfId="0" applyNumberFormat="1" applyFont="1"/>
    <xf numFmtId="0" fontId="4" fillId="0" borderId="0" xfId="0" applyFont="1"/>
    <xf numFmtId="0" fontId="12" fillId="0" borderId="0" xfId="0" applyFont="1" applyAlignment="1">
      <alignment horizontal="left"/>
    </xf>
    <xf numFmtId="0" fontId="17" fillId="0" borderId="1" xfId="0" quotePrefix="1" applyFont="1" applyBorder="1" applyAlignment="1">
      <alignment horizontal="center" vertical="center" wrapText="1"/>
    </xf>
    <xf numFmtId="7" fontId="13" fillId="0" borderId="1" xfId="1" applyNumberFormat="1" applyFont="1" applyFill="1" applyBorder="1" applyAlignment="1">
      <alignment horizontal="center"/>
    </xf>
    <xf numFmtId="44" fontId="12" fillId="0" borderId="4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center" wrapText="1"/>
    </xf>
    <xf numFmtId="44" fontId="12" fillId="0" borderId="1" xfId="1" applyFont="1" applyFill="1" applyBorder="1"/>
    <xf numFmtId="37" fontId="12" fillId="0" borderId="1" xfId="2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44" fontId="12" fillId="0" borderId="3" xfId="1" applyFont="1" applyFill="1" applyBorder="1" applyAlignment="1">
      <alignment horizontal="center"/>
    </xf>
    <xf numFmtId="0" fontId="19" fillId="0" borderId="0" xfId="0" applyFont="1"/>
    <xf numFmtId="44" fontId="12" fillId="0" borderId="1" xfId="1" applyFont="1" applyBorder="1" applyAlignment="1">
      <alignment horizontal="center"/>
    </xf>
    <xf numFmtId="0" fontId="21" fillId="0" borderId="6" xfId="0" applyFont="1" applyBorder="1" applyAlignment="1">
      <alignment horizontal="center" wrapText="1"/>
    </xf>
    <xf numFmtId="44" fontId="12" fillId="0" borderId="1" xfId="1" applyFont="1" applyBorder="1" applyAlignment="1">
      <alignment horizontal="center" wrapText="1"/>
    </xf>
    <xf numFmtId="44" fontId="12" fillId="0" borderId="0" xfId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wrapText="1"/>
    </xf>
    <xf numFmtId="37" fontId="12" fillId="0" borderId="5" xfId="2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23" fillId="0" borderId="5" xfId="0" applyFont="1" applyBorder="1" applyAlignment="1">
      <alignment horizontal="center"/>
    </xf>
    <xf numFmtId="0" fontId="23" fillId="0" borderId="1" xfId="0" applyFont="1" applyBorder="1"/>
    <xf numFmtId="0" fontId="12" fillId="0" borderId="1" xfId="0" applyFont="1" applyBorder="1" applyAlignment="1" applyProtection="1">
      <alignment horizontal="center"/>
      <protection locked="0"/>
    </xf>
    <xf numFmtId="44" fontId="12" fillId="0" borderId="1" xfId="1" applyFont="1" applyFill="1" applyBorder="1" applyAlignment="1">
      <alignment horizontal="center" vertical="center" wrapText="1"/>
    </xf>
    <xf numFmtId="0" fontId="24" fillId="0" borderId="6" xfId="0" applyFont="1" applyBorder="1" applyAlignment="1">
      <alignment horizontal="center" wrapText="1"/>
    </xf>
    <xf numFmtId="44" fontId="12" fillId="0" borderId="0" xfId="1" applyFont="1" applyAlignment="1">
      <alignment horizontal="center"/>
    </xf>
    <xf numFmtId="44" fontId="12" fillId="0" borderId="0" xfId="1" applyFont="1"/>
    <xf numFmtId="44" fontId="3" fillId="0" borderId="0" xfId="1" applyFont="1" applyAlignment="1">
      <alignment horizontal="center"/>
    </xf>
    <xf numFmtId="44" fontId="3" fillId="0" borderId="0" xfId="1" applyFont="1"/>
    <xf numFmtId="0" fontId="26" fillId="3" borderId="0" xfId="3" applyFont="1" applyFill="1" applyAlignment="1">
      <alignment vertical="center"/>
    </xf>
    <xf numFmtId="0" fontId="27" fillId="3" borderId="0" xfId="0" applyFont="1" applyFill="1"/>
    <xf numFmtId="0" fontId="27" fillId="3" borderId="0" xfId="0" applyFont="1" applyFill="1" applyAlignment="1">
      <alignment horizontal="center"/>
    </xf>
    <xf numFmtId="44" fontId="27" fillId="3" borderId="0" xfId="1" applyFont="1" applyFill="1" applyAlignment="1">
      <alignment horizontal="center"/>
    </xf>
    <xf numFmtId="0" fontId="28" fillId="0" borderId="1" xfId="0" applyFont="1" applyBorder="1" applyAlignment="1">
      <alignment vertical="center"/>
    </xf>
    <xf numFmtId="0" fontId="19" fillId="0" borderId="0" xfId="0" applyFont="1" applyAlignment="1">
      <alignment horizontal="center"/>
    </xf>
    <xf numFmtId="0" fontId="19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23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4" fillId="0" borderId="0" xfId="0" applyFont="1"/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4"/>
  <sheetViews>
    <sheetView tabSelected="1" topLeftCell="A4" zoomScale="120" zoomScaleNormal="120" workbookViewId="0">
      <selection activeCell="A76" sqref="A76"/>
    </sheetView>
  </sheetViews>
  <sheetFormatPr defaultColWidth="9.140625" defaultRowHeight="13.5" x14ac:dyDescent="0.25"/>
  <cols>
    <col min="1" max="1" width="68.140625" style="3" customWidth="1"/>
    <col min="2" max="2" width="38.42578125" style="3" customWidth="1"/>
    <col min="3" max="3" width="19.28515625" style="2" customWidth="1"/>
    <col min="4" max="4" width="16.28515625" style="2" customWidth="1"/>
    <col min="5" max="5" width="11.42578125" style="2" customWidth="1"/>
    <col min="6" max="6" width="9.140625" style="2" customWidth="1"/>
    <col min="7" max="7" width="21" style="2" customWidth="1"/>
    <col min="8" max="8" width="18.5703125" style="2" hidden="1" customWidth="1"/>
    <col min="9" max="9" width="13.5703125" style="2" hidden="1" customWidth="1"/>
    <col min="10" max="19" width="17.5703125" style="2" hidden="1" customWidth="1"/>
    <col min="20" max="20" width="17.5703125" style="2" customWidth="1"/>
    <col min="21" max="21" width="12.85546875" style="3" hidden="1" customWidth="1"/>
    <col min="22" max="22" width="12" style="3" bestFit="1" customWidth="1"/>
    <col min="23" max="16384" width="9.140625" style="3"/>
  </cols>
  <sheetData>
    <row r="1" spans="1:21" ht="20.25" x14ac:dyDescent="0.3">
      <c r="A1" s="3" t="s">
        <v>11</v>
      </c>
      <c r="B1" s="100" t="s">
        <v>10</v>
      </c>
      <c r="C1" s="101"/>
      <c r="D1" s="101"/>
      <c r="E1" s="101"/>
      <c r="F1" s="101"/>
      <c r="G1" s="101"/>
      <c r="H1" s="101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</row>
    <row r="2" spans="1:21" ht="20.25" x14ac:dyDescent="0.3">
      <c r="A2" s="4"/>
      <c r="B2" s="12"/>
      <c r="C2" s="12"/>
      <c r="D2" s="12"/>
      <c r="E2" s="13"/>
      <c r="F2" s="13"/>
      <c r="G2" s="13"/>
    </row>
    <row r="3" spans="1:21" ht="20.25" x14ac:dyDescent="0.3">
      <c r="A3" s="36" t="s">
        <v>12</v>
      </c>
      <c r="B3" s="12" t="s">
        <v>7</v>
      </c>
      <c r="C3" s="1"/>
    </row>
    <row r="4" spans="1:21" ht="21" thickBot="1" x14ac:dyDescent="0.35">
      <c r="A4" s="4"/>
      <c r="B4" s="5"/>
      <c r="C4" s="1"/>
    </row>
    <row r="5" spans="1:21" s="16" customFormat="1" ht="30.75" thickBot="1" x14ac:dyDescent="0.35">
      <c r="A5" s="14"/>
      <c r="B5" s="15" t="s">
        <v>2</v>
      </c>
      <c r="C5" s="15" t="s">
        <v>3</v>
      </c>
      <c r="D5" s="15" t="s">
        <v>4</v>
      </c>
      <c r="E5" s="15" t="s">
        <v>5</v>
      </c>
      <c r="F5" s="15" t="s">
        <v>1</v>
      </c>
      <c r="G5" s="61" t="s">
        <v>23</v>
      </c>
      <c r="H5" s="15" t="s">
        <v>44</v>
      </c>
      <c r="I5" s="61" t="s">
        <v>43</v>
      </c>
      <c r="J5" s="74" t="s">
        <v>43</v>
      </c>
      <c r="K5" s="74" t="s">
        <v>56</v>
      </c>
      <c r="L5" s="74" t="s">
        <v>61</v>
      </c>
      <c r="M5" s="81" t="s">
        <v>68</v>
      </c>
      <c r="N5" s="81" t="s">
        <v>75</v>
      </c>
      <c r="O5" s="81" t="s">
        <v>79</v>
      </c>
      <c r="P5" s="81" t="s">
        <v>91</v>
      </c>
      <c r="Q5" s="81" t="s">
        <v>95</v>
      </c>
      <c r="R5" s="81" t="s">
        <v>121</v>
      </c>
      <c r="S5" s="81" t="s">
        <v>122</v>
      </c>
      <c r="T5" s="81" t="s">
        <v>130</v>
      </c>
      <c r="U5" s="38" t="s">
        <v>6</v>
      </c>
    </row>
    <row r="6" spans="1:21" s="6" customFormat="1" ht="16.5" hidden="1" x14ac:dyDescent="0.3">
      <c r="A6" s="15" t="s">
        <v>8</v>
      </c>
      <c r="B6" s="17"/>
      <c r="C6" s="18"/>
      <c r="D6" s="18"/>
      <c r="E6" s="19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2"/>
    </row>
    <row r="7" spans="1:21" s="7" customFormat="1" ht="16.5" hidden="1" x14ac:dyDescent="0.3">
      <c r="A7" s="21" t="s">
        <v>57</v>
      </c>
      <c r="B7" s="17"/>
      <c r="C7" s="18"/>
      <c r="D7" s="75"/>
      <c r="E7" s="19"/>
      <c r="F7" s="20"/>
      <c r="G7" s="20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2"/>
    </row>
    <row r="8" spans="1:21" s="7" customFormat="1" ht="16.5" hidden="1" x14ac:dyDescent="0.3">
      <c r="A8" s="44" t="s">
        <v>58</v>
      </c>
      <c r="B8" s="59" t="s">
        <v>37</v>
      </c>
      <c r="C8" s="21" t="s">
        <v>59</v>
      </c>
      <c r="D8" s="76" t="s">
        <v>60</v>
      </c>
      <c r="E8" s="66" t="s">
        <v>21</v>
      </c>
      <c r="F8" s="23" t="s">
        <v>13</v>
      </c>
      <c r="G8" s="21"/>
      <c r="H8" s="26"/>
      <c r="I8" s="26"/>
      <c r="J8" s="26"/>
      <c r="K8" s="73">
        <v>612583.53</v>
      </c>
      <c r="L8" s="73"/>
      <c r="M8" s="73"/>
      <c r="N8" s="73"/>
      <c r="O8" s="73"/>
      <c r="P8" s="73"/>
      <c r="Q8" s="73"/>
      <c r="R8" s="73"/>
      <c r="S8" s="73"/>
      <c r="T8" s="73"/>
      <c r="U8" s="65">
        <f>K8</f>
        <v>612583.53</v>
      </c>
    </row>
    <row r="9" spans="1:21" s="7" customFormat="1" ht="16.5" hidden="1" x14ac:dyDescent="0.3">
      <c r="A9" s="77" t="s">
        <v>64</v>
      </c>
      <c r="B9" s="59" t="s">
        <v>37</v>
      </c>
      <c r="C9" s="49" t="s">
        <v>65</v>
      </c>
      <c r="D9" s="66" t="s">
        <v>66</v>
      </c>
      <c r="E9" s="78" t="s">
        <v>67</v>
      </c>
      <c r="F9" s="21" t="s">
        <v>13</v>
      </c>
      <c r="G9" s="23"/>
      <c r="H9" s="24"/>
      <c r="I9" s="24"/>
      <c r="J9" s="24"/>
      <c r="K9" s="24"/>
      <c r="L9" s="71">
        <v>95000</v>
      </c>
      <c r="M9" s="71"/>
      <c r="N9" s="71"/>
      <c r="O9" s="71"/>
      <c r="P9" s="71"/>
      <c r="Q9" s="71"/>
      <c r="R9" s="71"/>
      <c r="S9" s="71"/>
      <c r="T9" s="71"/>
      <c r="U9" s="65">
        <f>SUM(L9)</f>
        <v>95000</v>
      </c>
    </row>
    <row r="10" spans="1:21" s="7" customFormat="1" ht="16.5" hidden="1" x14ac:dyDescent="0.3">
      <c r="A10" s="44"/>
      <c r="B10" s="23"/>
      <c r="C10" s="21"/>
      <c r="D10" s="21"/>
      <c r="E10" s="21"/>
      <c r="F10" s="23"/>
      <c r="G10" s="23"/>
      <c r="H10" s="24"/>
      <c r="I10" s="24"/>
      <c r="J10" s="24"/>
      <c r="K10" s="24"/>
      <c r="L10" s="71"/>
      <c r="M10" s="71"/>
      <c r="N10" s="71"/>
      <c r="O10" s="71"/>
      <c r="P10" s="71"/>
      <c r="Q10" s="71"/>
      <c r="R10" s="71"/>
      <c r="S10" s="71"/>
      <c r="T10" s="71"/>
      <c r="U10" s="65"/>
    </row>
    <row r="11" spans="1:21" s="7" customFormat="1" ht="16.5" x14ac:dyDescent="0.3">
      <c r="A11" s="44"/>
      <c r="B11" s="23"/>
      <c r="C11" s="39"/>
      <c r="D11" s="39"/>
      <c r="E11" s="39"/>
      <c r="F11" s="23"/>
      <c r="G11" s="23"/>
      <c r="H11" s="24"/>
      <c r="I11" s="24"/>
      <c r="J11" s="24"/>
      <c r="K11" s="24"/>
      <c r="L11" s="71"/>
      <c r="M11" s="71"/>
      <c r="N11" s="71"/>
      <c r="O11" s="71"/>
      <c r="P11" s="71"/>
      <c r="Q11" s="71"/>
      <c r="R11" s="71"/>
      <c r="S11" s="71"/>
      <c r="T11" s="71"/>
      <c r="U11" s="65"/>
    </row>
    <row r="12" spans="1:21" s="7" customFormat="1" ht="16.5" x14ac:dyDescent="0.3">
      <c r="A12" s="15" t="s">
        <v>8</v>
      </c>
      <c r="B12" s="23"/>
      <c r="C12" s="39"/>
      <c r="D12" s="39"/>
      <c r="E12" s="39"/>
      <c r="F12" s="23"/>
      <c r="G12" s="23"/>
      <c r="H12" s="24"/>
      <c r="I12" s="24"/>
      <c r="J12" s="24"/>
      <c r="K12" s="24"/>
      <c r="L12" s="71"/>
      <c r="M12" s="71"/>
      <c r="N12" s="71"/>
      <c r="O12" s="71"/>
      <c r="P12" s="71"/>
      <c r="Q12" s="71"/>
      <c r="R12" s="71"/>
      <c r="S12" s="71"/>
      <c r="T12" s="71"/>
      <c r="U12" s="65"/>
    </row>
    <row r="13" spans="1:21" s="7" customFormat="1" ht="16.5" x14ac:dyDescent="0.3">
      <c r="A13" s="21" t="s">
        <v>69</v>
      </c>
      <c r="B13" s="23"/>
      <c r="C13" s="39"/>
      <c r="D13" s="39"/>
      <c r="E13" s="39"/>
      <c r="F13" s="23"/>
      <c r="G13" s="23"/>
      <c r="H13" s="24"/>
      <c r="I13" s="24"/>
      <c r="J13" s="24"/>
      <c r="K13" s="24"/>
      <c r="L13" s="71"/>
      <c r="M13" s="71"/>
      <c r="N13" s="71"/>
      <c r="O13" s="71"/>
      <c r="P13" s="71"/>
      <c r="Q13" s="71"/>
      <c r="R13" s="71"/>
      <c r="S13" s="71"/>
      <c r="T13" s="71"/>
      <c r="U13" s="65"/>
    </row>
    <row r="14" spans="1:21" s="7" customFormat="1" ht="16.5" hidden="1" x14ac:dyDescent="0.3">
      <c r="A14" s="42" t="s">
        <v>125</v>
      </c>
      <c r="B14" s="23" t="s">
        <v>37</v>
      </c>
      <c r="C14" s="21" t="s">
        <v>126</v>
      </c>
      <c r="D14" s="21" t="s">
        <v>19</v>
      </c>
      <c r="E14" s="21" t="s">
        <v>127</v>
      </c>
      <c r="F14" s="23">
        <v>17.207000000000001</v>
      </c>
      <c r="G14" s="67" t="s">
        <v>24</v>
      </c>
      <c r="H14" s="24"/>
      <c r="I14" s="24"/>
      <c r="J14" s="24"/>
      <c r="K14" s="24"/>
      <c r="L14" s="71"/>
      <c r="M14" s="71"/>
      <c r="N14" s="71"/>
      <c r="O14" s="71"/>
      <c r="P14" s="71"/>
      <c r="Q14" s="71"/>
      <c r="R14" s="71"/>
      <c r="S14" s="71"/>
      <c r="T14" s="71"/>
      <c r="U14" s="65"/>
    </row>
    <row r="15" spans="1:21" s="7" customFormat="1" ht="16.5" hidden="1" x14ac:dyDescent="0.3">
      <c r="A15" s="42" t="s">
        <v>125</v>
      </c>
      <c r="B15" s="23" t="s">
        <v>128</v>
      </c>
      <c r="C15" s="21" t="s">
        <v>126</v>
      </c>
      <c r="D15" s="21" t="s">
        <v>19</v>
      </c>
      <c r="E15" s="21" t="s">
        <v>127</v>
      </c>
      <c r="F15" s="23">
        <v>17.207000000000001</v>
      </c>
      <c r="G15" s="67" t="s">
        <v>24</v>
      </c>
      <c r="H15" s="24"/>
      <c r="I15" s="24"/>
      <c r="J15" s="24"/>
      <c r="K15" s="24"/>
      <c r="L15" s="71"/>
      <c r="M15" s="71"/>
      <c r="N15" s="71"/>
      <c r="O15" s="71"/>
      <c r="P15" s="71"/>
      <c r="Q15" s="71"/>
      <c r="R15" s="71"/>
      <c r="S15" s="71"/>
      <c r="T15" s="71"/>
      <c r="U15" s="65"/>
    </row>
    <row r="16" spans="1:21" s="7" customFormat="1" ht="16.5" hidden="1" x14ac:dyDescent="0.3">
      <c r="A16" s="37" t="s">
        <v>129</v>
      </c>
      <c r="B16" s="23" t="s">
        <v>37</v>
      </c>
      <c r="C16" s="21" t="s">
        <v>126</v>
      </c>
      <c r="D16" s="21" t="s">
        <v>19</v>
      </c>
      <c r="E16" s="21" t="s">
        <v>20</v>
      </c>
      <c r="F16" s="23">
        <v>17.207000000000001</v>
      </c>
      <c r="G16" s="67" t="s">
        <v>24</v>
      </c>
      <c r="H16" s="24"/>
      <c r="I16" s="24"/>
      <c r="J16" s="24"/>
      <c r="K16" s="24"/>
      <c r="L16" s="71"/>
      <c r="M16" s="71"/>
      <c r="N16" s="71"/>
      <c r="O16" s="71"/>
      <c r="P16" s="71"/>
      <c r="Q16" s="71"/>
      <c r="R16" s="71"/>
      <c r="S16" s="71">
        <f>56543-1</f>
        <v>56542</v>
      </c>
      <c r="T16" s="71"/>
      <c r="U16" s="65">
        <f>S16</f>
        <v>56542</v>
      </c>
    </row>
    <row r="17" spans="1:21" s="7" customFormat="1" ht="16.5" hidden="1" x14ac:dyDescent="0.3">
      <c r="A17" s="37" t="s">
        <v>129</v>
      </c>
      <c r="B17" s="23" t="s">
        <v>128</v>
      </c>
      <c r="C17" s="21" t="s">
        <v>126</v>
      </c>
      <c r="D17" s="21" t="s">
        <v>19</v>
      </c>
      <c r="E17" s="21" t="s">
        <v>20</v>
      </c>
      <c r="F17" s="23">
        <v>17.207000000000001</v>
      </c>
      <c r="G17" s="67" t="s">
        <v>24</v>
      </c>
      <c r="H17" s="24"/>
      <c r="I17" s="24"/>
      <c r="J17" s="24"/>
      <c r="K17" s="24"/>
      <c r="L17" s="71"/>
      <c r="M17" s="71"/>
      <c r="N17" s="71"/>
      <c r="O17" s="71"/>
      <c r="P17" s="71"/>
      <c r="Q17" s="71"/>
      <c r="R17" s="71"/>
      <c r="S17" s="71">
        <v>1</v>
      </c>
      <c r="T17" s="71"/>
      <c r="U17" s="65">
        <f t="shared" ref="U17:U25" si="0">S17</f>
        <v>1</v>
      </c>
    </row>
    <row r="18" spans="1:21" s="7" customFormat="1" ht="16.5" hidden="1" x14ac:dyDescent="0.3">
      <c r="A18" s="79" t="s">
        <v>72</v>
      </c>
      <c r="B18" s="23" t="s">
        <v>73</v>
      </c>
      <c r="C18" s="80" t="s">
        <v>74</v>
      </c>
      <c r="D18" s="21" t="s">
        <v>15</v>
      </c>
      <c r="E18" s="21" t="s">
        <v>16</v>
      </c>
      <c r="F18" s="21">
        <v>10.561</v>
      </c>
      <c r="G18" s="23" t="s">
        <v>32</v>
      </c>
      <c r="H18" s="71"/>
      <c r="I18" s="24"/>
      <c r="J18" s="24"/>
      <c r="K18" s="24"/>
      <c r="L18" s="71"/>
      <c r="M18" s="71">
        <v>1051.1889488100001</v>
      </c>
      <c r="N18" s="71"/>
      <c r="O18" s="71"/>
      <c r="P18" s="71"/>
      <c r="Q18" s="71"/>
      <c r="R18" s="71"/>
      <c r="S18" s="71"/>
      <c r="T18" s="71"/>
      <c r="U18" s="65">
        <f t="shared" si="0"/>
        <v>0</v>
      </c>
    </row>
    <row r="19" spans="1:21" s="7" customFormat="1" ht="16.5" hidden="1" x14ac:dyDescent="0.3">
      <c r="A19" s="79" t="s">
        <v>72</v>
      </c>
      <c r="B19" s="23" t="s">
        <v>73</v>
      </c>
      <c r="C19" s="80" t="s">
        <v>74</v>
      </c>
      <c r="D19" s="21" t="s">
        <v>15</v>
      </c>
      <c r="E19" s="21" t="s">
        <v>16</v>
      </c>
      <c r="F19" s="21">
        <v>10.561</v>
      </c>
      <c r="G19" s="23" t="s">
        <v>32</v>
      </c>
      <c r="H19" s="71"/>
      <c r="I19" s="24"/>
      <c r="J19" s="24"/>
      <c r="K19" s="24"/>
      <c r="L19" s="71"/>
      <c r="M19" s="71">
        <v>2102.3810511900001</v>
      </c>
      <c r="N19" s="71"/>
      <c r="O19" s="71"/>
      <c r="P19" s="71"/>
      <c r="Q19" s="71"/>
      <c r="R19" s="71"/>
      <c r="S19" s="71"/>
      <c r="T19" s="71"/>
      <c r="U19" s="65">
        <f t="shared" si="0"/>
        <v>0</v>
      </c>
    </row>
    <row r="20" spans="1:21" s="7" customFormat="1" ht="16.5" hidden="1" x14ac:dyDescent="0.3">
      <c r="A20" s="91" t="s">
        <v>83</v>
      </c>
      <c r="B20" s="23" t="s">
        <v>84</v>
      </c>
      <c r="C20" s="21" t="s">
        <v>85</v>
      </c>
      <c r="D20" s="21" t="s">
        <v>86</v>
      </c>
      <c r="E20" s="21" t="s">
        <v>87</v>
      </c>
      <c r="F20" s="21"/>
      <c r="G20" s="23"/>
      <c r="H20" s="71"/>
      <c r="I20" s="24"/>
      <c r="J20" s="24"/>
      <c r="K20" s="24"/>
      <c r="L20" s="71"/>
      <c r="M20" s="71"/>
      <c r="N20" s="71"/>
      <c r="O20" s="71">
        <f>124911.34-1</f>
        <v>124910.34</v>
      </c>
      <c r="P20" s="71"/>
      <c r="Q20" s="71"/>
      <c r="R20" s="71"/>
      <c r="S20" s="71"/>
      <c r="T20" s="71"/>
      <c r="U20" s="65">
        <f t="shared" si="0"/>
        <v>0</v>
      </c>
    </row>
    <row r="21" spans="1:21" s="7" customFormat="1" ht="16.5" hidden="1" x14ac:dyDescent="0.3">
      <c r="A21" s="91" t="s">
        <v>83</v>
      </c>
      <c r="B21" s="23" t="s">
        <v>88</v>
      </c>
      <c r="C21" s="21" t="s">
        <v>85</v>
      </c>
      <c r="D21" s="21" t="s">
        <v>86</v>
      </c>
      <c r="E21" s="21" t="s">
        <v>87</v>
      </c>
      <c r="F21" s="21"/>
      <c r="G21" s="23"/>
      <c r="H21" s="71"/>
      <c r="I21" s="24"/>
      <c r="J21" s="24"/>
      <c r="K21" s="24"/>
      <c r="L21" s="71"/>
      <c r="M21" s="71"/>
      <c r="N21" s="71"/>
      <c r="O21" s="71">
        <v>1</v>
      </c>
      <c r="P21" s="71"/>
      <c r="Q21" s="71"/>
      <c r="R21" s="71"/>
      <c r="S21" s="71"/>
      <c r="T21" s="71"/>
      <c r="U21" s="65">
        <f t="shared" si="0"/>
        <v>0</v>
      </c>
    </row>
    <row r="22" spans="1:21" s="7" customFormat="1" ht="16.5" hidden="1" x14ac:dyDescent="0.3">
      <c r="A22" s="91" t="s">
        <v>98</v>
      </c>
      <c r="B22" s="23" t="s">
        <v>49</v>
      </c>
      <c r="C22" s="92" t="s">
        <v>99</v>
      </c>
      <c r="D22" s="93" t="s">
        <v>100</v>
      </c>
      <c r="E22" s="21" t="s">
        <v>101</v>
      </c>
      <c r="F22" s="21"/>
      <c r="G22" s="23"/>
      <c r="H22" s="71"/>
      <c r="I22" s="24"/>
      <c r="J22" s="24"/>
      <c r="K22" s="24"/>
      <c r="L22" s="71"/>
      <c r="M22" s="71"/>
      <c r="N22" s="71"/>
      <c r="O22" s="71"/>
      <c r="P22" s="71"/>
      <c r="Q22" s="71">
        <v>3000</v>
      </c>
      <c r="R22" s="71"/>
      <c r="S22" s="71"/>
      <c r="T22" s="71"/>
      <c r="U22" s="65">
        <f t="shared" si="0"/>
        <v>0</v>
      </c>
    </row>
    <row r="23" spans="1:21" s="7" customFormat="1" ht="16.5" hidden="1" x14ac:dyDescent="0.3">
      <c r="A23" s="91" t="s">
        <v>102</v>
      </c>
      <c r="B23" s="23" t="s">
        <v>49</v>
      </c>
      <c r="C23" s="94" t="s">
        <v>103</v>
      </c>
      <c r="D23" s="94" t="s">
        <v>104</v>
      </c>
      <c r="E23" s="21" t="s">
        <v>105</v>
      </c>
      <c r="F23" s="21"/>
      <c r="G23" s="23"/>
      <c r="H23" s="71"/>
      <c r="I23" s="24"/>
      <c r="J23" s="24"/>
      <c r="K23" s="24"/>
      <c r="L23" s="71"/>
      <c r="M23" s="71"/>
      <c r="N23" s="71"/>
      <c r="O23" s="71"/>
      <c r="P23" s="71"/>
      <c r="Q23" s="71">
        <v>4264.33</v>
      </c>
      <c r="R23" s="71"/>
      <c r="S23" s="71"/>
      <c r="T23" s="71"/>
      <c r="U23" s="65">
        <f t="shared" si="0"/>
        <v>0</v>
      </c>
    </row>
    <row r="24" spans="1:21" s="7" customFormat="1" ht="16.5" hidden="1" x14ac:dyDescent="0.3">
      <c r="A24" s="91" t="s">
        <v>106</v>
      </c>
      <c r="B24" s="23" t="s">
        <v>49</v>
      </c>
      <c r="C24" s="95" t="s">
        <v>107</v>
      </c>
      <c r="D24" s="95" t="s">
        <v>108</v>
      </c>
      <c r="E24" s="21" t="s">
        <v>109</v>
      </c>
      <c r="F24" s="21"/>
      <c r="G24" s="23"/>
      <c r="H24" s="71"/>
      <c r="I24" s="24"/>
      <c r="J24" s="24"/>
      <c r="K24" s="24"/>
      <c r="L24" s="71"/>
      <c r="M24" s="71"/>
      <c r="N24" s="71"/>
      <c r="O24" s="71"/>
      <c r="P24" s="71"/>
      <c r="Q24" s="71">
        <v>5685.77</v>
      </c>
      <c r="R24" s="71"/>
      <c r="S24" s="71"/>
      <c r="T24" s="71"/>
      <c r="U24" s="65">
        <f t="shared" si="0"/>
        <v>0</v>
      </c>
    </row>
    <row r="25" spans="1:21" s="7" customFormat="1" ht="16.5" hidden="1" x14ac:dyDescent="0.3">
      <c r="A25" s="91" t="s">
        <v>110</v>
      </c>
      <c r="B25" s="23" t="s">
        <v>49</v>
      </c>
      <c r="C25" s="96" t="s">
        <v>111</v>
      </c>
      <c r="D25" s="96" t="s">
        <v>112</v>
      </c>
      <c r="E25" s="21" t="s">
        <v>113</v>
      </c>
      <c r="F25" s="21"/>
      <c r="G25" s="23"/>
      <c r="H25" s="71"/>
      <c r="I25" s="24"/>
      <c r="J25" s="24"/>
      <c r="K25" s="24"/>
      <c r="L25" s="71"/>
      <c r="M25" s="71"/>
      <c r="N25" s="71"/>
      <c r="O25" s="71"/>
      <c r="P25" s="71"/>
      <c r="Q25" s="71">
        <v>7317.63</v>
      </c>
      <c r="R25" s="71"/>
      <c r="S25" s="71"/>
      <c r="T25" s="71"/>
      <c r="U25" s="65">
        <f t="shared" si="0"/>
        <v>0</v>
      </c>
    </row>
    <row r="26" spans="1:21" s="7" customFormat="1" ht="16.5" x14ac:dyDescent="0.3">
      <c r="A26" s="91" t="s">
        <v>131</v>
      </c>
      <c r="B26" s="23" t="s">
        <v>49</v>
      </c>
      <c r="C26" s="21" t="s">
        <v>132</v>
      </c>
      <c r="D26" s="21" t="s">
        <v>133</v>
      </c>
      <c r="E26" s="21" t="s">
        <v>134</v>
      </c>
      <c r="F26" s="21"/>
      <c r="G26" s="23"/>
      <c r="H26" s="71"/>
      <c r="I26" s="24"/>
      <c r="J26" s="24"/>
      <c r="K26" s="24"/>
      <c r="L26" s="71"/>
      <c r="M26" s="71"/>
      <c r="N26" s="71"/>
      <c r="O26" s="71"/>
      <c r="P26" s="71"/>
      <c r="Q26" s="71"/>
      <c r="R26" s="71"/>
      <c r="S26" s="71"/>
      <c r="T26" s="71">
        <v>4574.2700000000041</v>
      </c>
      <c r="U26" s="65">
        <f>T26</f>
        <v>4574.2700000000041</v>
      </c>
    </row>
    <row r="27" spans="1:21" s="7" customFormat="1" ht="16.5" x14ac:dyDescent="0.3">
      <c r="A27" s="37"/>
      <c r="B27" s="59"/>
      <c r="C27" s="21"/>
      <c r="D27" s="21"/>
      <c r="E27" s="21"/>
      <c r="F27" s="23"/>
      <c r="G27" s="23"/>
      <c r="H27" s="24"/>
      <c r="I27" s="24"/>
      <c r="J27" s="24"/>
      <c r="K27" s="24"/>
      <c r="L27" s="71"/>
      <c r="M27" s="71"/>
      <c r="N27" s="71"/>
      <c r="O27" s="71"/>
      <c r="P27" s="71"/>
      <c r="Q27" s="71"/>
      <c r="R27" s="71"/>
      <c r="S27" s="71"/>
      <c r="T27" s="71"/>
      <c r="U27" s="65"/>
    </row>
    <row r="28" spans="1:21" s="7" customFormat="1" ht="16.5" x14ac:dyDescent="0.3">
      <c r="A28" s="37"/>
      <c r="B28" s="59"/>
      <c r="C28" s="21"/>
      <c r="D28" s="21"/>
      <c r="E28" s="21"/>
      <c r="F28" s="23"/>
      <c r="G28" s="23"/>
      <c r="H28" s="24"/>
      <c r="I28" s="24"/>
      <c r="J28" s="24"/>
      <c r="K28" s="24"/>
      <c r="L28" s="71"/>
      <c r="M28" s="71"/>
      <c r="N28" s="71"/>
      <c r="O28" s="71"/>
      <c r="P28" s="71"/>
      <c r="Q28" s="71"/>
      <c r="R28" s="71"/>
      <c r="S28" s="71"/>
      <c r="T28" s="71"/>
      <c r="U28" s="65"/>
    </row>
    <row r="29" spans="1:21" s="8" customFormat="1" ht="16.5" hidden="1" x14ac:dyDescent="0.3">
      <c r="A29" s="15" t="s">
        <v>8</v>
      </c>
      <c r="B29" s="17"/>
      <c r="C29" s="20"/>
      <c r="D29" s="20"/>
      <c r="E29" s="17"/>
      <c r="F29" s="17"/>
      <c r="G29" s="17"/>
      <c r="H29" s="24"/>
      <c r="I29" s="24"/>
      <c r="J29" s="24"/>
      <c r="K29" s="24"/>
      <c r="L29" s="71"/>
      <c r="M29" s="71"/>
      <c r="N29" s="71"/>
      <c r="O29" s="71"/>
      <c r="P29" s="71"/>
      <c r="Q29" s="71"/>
      <c r="R29" s="71"/>
      <c r="S29" s="71"/>
      <c r="T29" s="71"/>
      <c r="U29" s="65"/>
    </row>
    <row r="30" spans="1:21" s="7" customFormat="1" ht="16.5" hidden="1" x14ac:dyDescent="0.3">
      <c r="A30" s="21" t="s">
        <v>22</v>
      </c>
      <c r="B30" s="17"/>
      <c r="C30" s="20"/>
      <c r="D30" s="20"/>
      <c r="E30" s="17"/>
      <c r="F30" s="17"/>
      <c r="G30" s="17"/>
      <c r="H30" s="24"/>
      <c r="I30" s="24"/>
      <c r="J30" s="24"/>
      <c r="K30" s="24"/>
      <c r="L30" s="71"/>
      <c r="M30" s="71"/>
      <c r="N30" s="71"/>
      <c r="O30" s="71"/>
      <c r="P30" s="71"/>
      <c r="Q30" s="71"/>
      <c r="R30" s="71"/>
      <c r="S30" s="71"/>
      <c r="T30" s="71"/>
      <c r="U30" s="65"/>
    </row>
    <row r="31" spans="1:21" s="8" customFormat="1" ht="16.5" hidden="1" x14ac:dyDescent="0.3">
      <c r="A31" s="40"/>
      <c r="B31" s="23"/>
      <c r="C31" s="21"/>
      <c r="D31" s="49"/>
      <c r="E31" s="49"/>
      <c r="F31" s="21"/>
      <c r="G31" s="67" t="s">
        <v>25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5"/>
    </row>
    <row r="32" spans="1:21" s="8" customFormat="1" ht="16.5" hidden="1" x14ac:dyDescent="0.3">
      <c r="A32" s="40"/>
      <c r="B32" s="23"/>
      <c r="C32" s="21"/>
      <c r="D32" s="49"/>
      <c r="E32" s="49"/>
      <c r="F32" s="21"/>
      <c r="G32" s="67" t="s">
        <v>25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5"/>
    </row>
    <row r="33" spans="1:22" s="7" customFormat="1" ht="16.5" hidden="1" x14ac:dyDescent="0.3">
      <c r="A33" s="40"/>
      <c r="B33" s="23"/>
      <c r="C33" s="21"/>
      <c r="D33" s="21"/>
      <c r="E33" s="21"/>
      <c r="F33" s="21"/>
      <c r="G33" s="21"/>
      <c r="H33" s="24"/>
      <c r="I33" s="24"/>
      <c r="J33" s="24"/>
      <c r="K33" s="24"/>
      <c r="L33" s="71"/>
      <c r="M33" s="71"/>
      <c r="N33" s="71"/>
      <c r="O33" s="71"/>
      <c r="P33" s="71"/>
      <c r="Q33" s="71"/>
      <c r="R33" s="71"/>
      <c r="S33" s="71"/>
      <c r="T33" s="71"/>
      <c r="U33" s="65"/>
    </row>
    <row r="34" spans="1:22" s="7" customFormat="1" ht="16.5" hidden="1" x14ac:dyDescent="0.3">
      <c r="A34" s="42"/>
      <c r="B34" s="50"/>
      <c r="C34" s="21"/>
      <c r="D34" s="21"/>
      <c r="E34" s="21"/>
      <c r="F34" s="21"/>
      <c r="G34" s="21"/>
      <c r="H34" s="24"/>
      <c r="I34" s="24"/>
      <c r="J34" s="24"/>
      <c r="K34" s="24"/>
      <c r="L34" s="71"/>
      <c r="M34" s="71"/>
      <c r="N34" s="71"/>
      <c r="O34" s="71"/>
      <c r="P34" s="71"/>
      <c r="Q34" s="71"/>
      <c r="R34" s="71"/>
      <c r="S34" s="71"/>
      <c r="T34" s="71"/>
      <c r="U34" s="65"/>
    </row>
    <row r="35" spans="1:22" s="7" customFormat="1" ht="16.5" hidden="1" x14ac:dyDescent="0.3">
      <c r="A35" s="42"/>
      <c r="B35" s="23"/>
      <c r="C35" s="21"/>
      <c r="D35" s="21"/>
      <c r="E35" s="21"/>
      <c r="F35" s="21"/>
      <c r="G35" s="21"/>
      <c r="H35" s="24"/>
      <c r="I35" s="24"/>
      <c r="J35" s="24"/>
      <c r="K35" s="24"/>
      <c r="L35" s="71"/>
      <c r="M35" s="71"/>
      <c r="N35" s="71"/>
      <c r="O35" s="71"/>
      <c r="P35" s="71"/>
      <c r="Q35" s="71"/>
      <c r="R35" s="71"/>
      <c r="S35" s="71"/>
      <c r="T35" s="71"/>
      <c r="U35" s="65"/>
    </row>
    <row r="36" spans="1:22" s="6" customFormat="1" ht="15" hidden="1" x14ac:dyDescent="0.25">
      <c r="A36" s="42"/>
      <c r="B36" s="23"/>
      <c r="C36" s="21"/>
      <c r="D36" s="21"/>
      <c r="E36" s="21"/>
      <c r="F36" s="21"/>
      <c r="G36" s="21"/>
      <c r="H36" s="24"/>
      <c r="I36" s="24"/>
      <c r="J36" s="24"/>
      <c r="K36" s="24"/>
      <c r="L36" s="71"/>
      <c r="M36" s="71"/>
      <c r="N36" s="71"/>
      <c r="O36" s="71"/>
      <c r="P36" s="71"/>
      <c r="Q36" s="71"/>
      <c r="R36" s="71"/>
      <c r="S36" s="71"/>
      <c r="T36" s="71"/>
      <c r="U36" s="65"/>
    </row>
    <row r="37" spans="1:22" s="6" customFormat="1" ht="16.5" hidden="1" x14ac:dyDescent="0.3">
      <c r="A37" s="9"/>
      <c r="B37" s="17"/>
      <c r="C37" s="18"/>
      <c r="D37" s="18"/>
      <c r="E37" s="19"/>
      <c r="F37" s="20"/>
      <c r="G37" s="20"/>
      <c r="H37" s="24"/>
      <c r="I37" s="24"/>
      <c r="J37" s="24"/>
      <c r="K37" s="24"/>
      <c r="L37" s="71"/>
      <c r="M37" s="71"/>
      <c r="N37" s="71"/>
      <c r="O37" s="71"/>
      <c r="P37" s="71"/>
      <c r="Q37" s="71"/>
      <c r="R37" s="71"/>
      <c r="S37" s="71"/>
      <c r="T37" s="71"/>
      <c r="U37" s="65"/>
    </row>
    <row r="38" spans="1:22" s="7" customFormat="1" ht="16.5" hidden="1" x14ac:dyDescent="0.3">
      <c r="A38" s="15" t="s">
        <v>8</v>
      </c>
      <c r="B38" s="17"/>
      <c r="C38" s="18"/>
      <c r="D38" s="18"/>
      <c r="E38" s="19"/>
      <c r="F38" s="20"/>
      <c r="G38" s="20"/>
      <c r="H38" s="24"/>
      <c r="I38" s="24"/>
      <c r="J38" s="24"/>
      <c r="K38" s="24"/>
      <c r="L38" s="71"/>
      <c r="M38" s="71"/>
      <c r="N38" s="71"/>
      <c r="O38" s="71"/>
      <c r="P38" s="71"/>
      <c r="Q38" s="71"/>
      <c r="R38" s="71"/>
      <c r="S38" s="71"/>
      <c r="T38" s="71"/>
      <c r="U38" s="65"/>
    </row>
    <row r="39" spans="1:22" s="8" customFormat="1" ht="16.5" hidden="1" x14ac:dyDescent="0.3">
      <c r="A39" s="21" t="s">
        <v>35</v>
      </c>
      <c r="B39" s="17"/>
      <c r="C39" s="25"/>
      <c r="D39" s="25"/>
      <c r="E39" s="25"/>
      <c r="F39" s="17"/>
      <c r="G39" s="17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65"/>
    </row>
    <row r="40" spans="1:22" s="8" customFormat="1" ht="31.5" hidden="1" x14ac:dyDescent="0.25">
      <c r="A40" s="62" t="s">
        <v>36</v>
      </c>
      <c r="B40" s="59" t="s">
        <v>37</v>
      </c>
      <c r="C40" s="21" t="s">
        <v>38</v>
      </c>
      <c r="D40" s="21" t="s">
        <v>39</v>
      </c>
      <c r="E40" s="21" t="s">
        <v>40</v>
      </c>
      <c r="F40" s="21">
        <v>17.225000000000001</v>
      </c>
      <c r="G40" s="72" t="s">
        <v>41</v>
      </c>
      <c r="H40" s="71">
        <f>75000-1</f>
        <v>74999</v>
      </c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65">
        <f>SUM(H40:I40)</f>
        <v>74999</v>
      </c>
    </row>
    <row r="41" spans="1:22" s="8" customFormat="1" ht="31.5" hidden="1" x14ac:dyDescent="0.25">
      <c r="A41" s="62" t="s">
        <v>36</v>
      </c>
      <c r="B41" s="63" t="s">
        <v>42</v>
      </c>
      <c r="C41" s="21" t="s">
        <v>38</v>
      </c>
      <c r="D41" s="21" t="s">
        <v>39</v>
      </c>
      <c r="E41" s="21" t="s">
        <v>40</v>
      </c>
      <c r="F41" s="21">
        <v>17.225000000000001</v>
      </c>
      <c r="G41" s="72" t="s">
        <v>41</v>
      </c>
      <c r="H41" s="71">
        <v>1</v>
      </c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65">
        <f>SUM(H41)</f>
        <v>1</v>
      </c>
    </row>
    <row r="42" spans="1:22" s="8" customFormat="1" ht="15" hidden="1" x14ac:dyDescent="0.25">
      <c r="A42" s="62"/>
      <c r="B42" s="59"/>
      <c r="C42" s="21"/>
      <c r="D42" s="21"/>
      <c r="E42" s="21"/>
      <c r="F42" s="21"/>
      <c r="G42" s="2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65"/>
    </row>
    <row r="43" spans="1:22" s="8" customFormat="1" ht="15" hidden="1" x14ac:dyDescent="0.25">
      <c r="A43" s="62"/>
      <c r="B43" s="63"/>
      <c r="C43" s="21"/>
      <c r="D43" s="21"/>
      <c r="E43" s="21"/>
      <c r="F43" s="21"/>
      <c r="G43" s="2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65"/>
    </row>
    <row r="44" spans="1:22" s="7" customFormat="1" ht="16.5" hidden="1" x14ac:dyDescent="0.3">
      <c r="A44" s="42"/>
      <c r="B44" s="23"/>
      <c r="C44" s="21"/>
      <c r="D44" s="21"/>
      <c r="E44" s="21"/>
      <c r="F44" s="21"/>
      <c r="G44" s="21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65"/>
      <c r="V44" s="56"/>
    </row>
    <row r="45" spans="1:22" s="6" customFormat="1" ht="16.5" hidden="1" x14ac:dyDescent="0.3">
      <c r="A45" s="15" t="s">
        <v>8</v>
      </c>
      <c r="B45" s="17"/>
      <c r="C45" s="18"/>
      <c r="D45" s="18"/>
      <c r="E45" s="19"/>
      <c r="F45" s="20"/>
      <c r="G45" s="20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65"/>
    </row>
    <row r="46" spans="1:22" s="7" customFormat="1" ht="16.5" hidden="1" x14ac:dyDescent="0.3">
      <c r="A46" s="21" t="s">
        <v>116</v>
      </c>
      <c r="B46" s="17"/>
      <c r="C46" s="18"/>
      <c r="D46" s="18"/>
      <c r="E46" s="19"/>
      <c r="F46" s="20"/>
      <c r="G46" s="20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65"/>
    </row>
    <row r="47" spans="1:22" s="30" customFormat="1" ht="31.5" hidden="1" x14ac:dyDescent="0.25">
      <c r="A47" s="97" t="s">
        <v>117</v>
      </c>
      <c r="B47" s="23" t="s">
        <v>49</v>
      </c>
      <c r="C47" s="98" t="s">
        <v>118</v>
      </c>
      <c r="D47" s="39" t="s">
        <v>119</v>
      </c>
      <c r="E47" s="41" t="s">
        <v>120</v>
      </c>
      <c r="F47" s="38">
        <v>17.800999999999998</v>
      </c>
      <c r="G47" s="99" t="s">
        <v>26</v>
      </c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>
        <v>16560</v>
      </c>
      <c r="S47" s="73"/>
      <c r="T47" s="73"/>
      <c r="U47" s="65">
        <f>R47</f>
        <v>16560</v>
      </c>
    </row>
    <row r="48" spans="1:22" s="30" customFormat="1" ht="15" hidden="1" x14ac:dyDescent="0.25">
      <c r="A48" s="42"/>
      <c r="B48" s="23"/>
      <c r="C48" s="54"/>
      <c r="D48" s="39"/>
      <c r="E48" s="54"/>
      <c r="F48" s="21"/>
      <c r="G48" s="21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65"/>
    </row>
    <row r="49" spans="1:22" s="30" customFormat="1" ht="15" hidden="1" x14ac:dyDescent="0.25">
      <c r="A49" s="46"/>
      <c r="B49" s="23"/>
      <c r="C49" s="39"/>
      <c r="D49" s="39"/>
      <c r="E49" s="41"/>
      <c r="F49" s="38"/>
      <c r="G49" s="38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65"/>
    </row>
    <row r="50" spans="1:22" s="30" customFormat="1" ht="15" hidden="1" x14ac:dyDescent="0.25">
      <c r="A50" s="46"/>
      <c r="B50" s="23"/>
      <c r="C50" s="39"/>
      <c r="D50" s="39"/>
      <c r="E50" s="41"/>
      <c r="F50" s="38"/>
      <c r="G50" s="38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65"/>
      <c r="V50" s="47"/>
    </row>
    <row r="51" spans="1:22" s="30" customFormat="1" ht="15" hidden="1" x14ac:dyDescent="0.25">
      <c r="A51" s="40"/>
      <c r="B51" s="23"/>
      <c r="C51" s="45"/>
      <c r="D51" s="45"/>
      <c r="E51" s="45"/>
      <c r="F51" s="23"/>
      <c r="G51" s="2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65"/>
    </row>
    <row r="52" spans="1:22" s="30" customFormat="1" ht="15" hidden="1" x14ac:dyDescent="0.25">
      <c r="A52" s="42"/>
      <c r="B52" s="23"/>
      <c r="C52" s="21"/>
      <c r="D52" s="21"/>
      <c r="E52" s="21"/>
      <c r="F52" s="43"/>
      <c r="G52" s="43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65"/>
    </row>
    <row r="53" spans="1:22" s="30" customFormat="1" ht="15" hidden="1" x14ac:dyDescent="0.25">
      <c r="A53" s="42"/>
      <c r="B53" s="23"/>
      <c r="C53" s="21"/>
      <c r="D53" s="21"/>
      <c r="E53" s="21"/>
      <c r="F53" s="43"/>
      <c r="G53" s="43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65"/>
    </row>
    <row r="54" spans="1:22" s="30" customFormat="1" ht="15" hidden="1" x14ac:dyDescent="0.25">
      <c r="A54" s="15" t="s">
        <v>8</v>
      </c>
      <c r="B54" s="23"/>
      <c r="C54" s="21"/>
      <c r="D54" s="21"/>
      <c r="E54" s="21"/>
      <c r="F54" s="43"/>
      <c r="G54" s="43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65"/>
    </row>
    <row r="55" spans="1:22" s="30" customFormat="1" ht="15" hidden="1" x14ac:dyDescent="0.25">
      <c r="A55" s="21" t="s">
        <v>45</v>
      </c>
      <c r="B55" s="23"/>
      <c r="C55" s="21"/>
      <c r="D55" s="21"/>
      <c r="E55" s="21"/>
      <c r="F55" s="43"/>
      <c r="G55" s="43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65"/>
    </row>
    <row r="56" spans="1:22" s="30" customFormat="1" ht="16.5" hidden="1" x14ac:dyDescent="0.3">
      <c r="A56" s="64" t="s">
        <v>48</v>
      </c>
      <c r="B56" s="23" t="s">
        <v>49</v>
      </c>
      <c r="C56" s="49" t="s">
        <v>50</v>
      </c>
      <c r="D56" s="21" t="s">
        <v>14</v>
      </c>
      <c r="E56" s="21">
        <v>6501</v>
      </c>
      <c r="F56" s="23">
        <v>17.259</v>
      </c>
      <c r="G56" s="68" t="s">
        <v>27</v>
      </c>
      <c r="H56" s="51"/>
      <c r="I56" s="51"/>
      <c r="J56" s="51">
        <f>770588-1</f>
        <v>770587</v>
      </c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65">
        <f>SUM(J56)</f>
        <v>770587</v>
      </c>
    </row>
    <row r="57" spans="1:22" s="30" customFormat="1" ht="16.5" hidden="1" x14ac:dyDescent="0.3">
      <c r="A57" s="64" t="s">
        <v>48</v>
      </c>
      <c r="B57" s="23" t="s">
        <v>51</v>
      </c>
      <c r="C57" s="49" t="s">
        <v>50</v>
      </c>
      <c r="D57" s="21" t="s">
        <v>14</v>
      </c>
      <c r="E57" s="21">
        <v>6501</v>
      </c>
      <c r="F57" s="23">
        <v>17.259</v>
      </c>
      <c r="G57" s="68" t="s">
        <v>27</v>
      </c>
      <c r="H57" s="51"/>
      <c r="I57" s="51"/>
      <c r="J57" s="51">
        <v>1</v>
      </c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65">
        <f t="shared" ref="U57:U72" si="1">SUM(J57)</f>
        <v>1</v>
      </c>
    </row>
    <row r="58" spans="1:22" s="30" customFormat="1" ht="16.5" hidden="1" x14ac:dyDescent="0.3">
      <c r="A58" s="37" t="s">
        <v>52</v>
      </c>
      <c r="B58" s="23" t="s">
        <v>49</v>
      </c>
      <c r="C58" s="49" t="s">
        <v>53</v>
      </c>
      <c r="D58" s="21" t="s">
        <v>18</v>
      </c>
      <c r="E58" s="21">
        <v>6502</v>
      </c>
      <c r="F58" s="21">
        <v>17.257999999999999</v>
      </c>
      <c r="G58" s="68" t="s">
        <v>27</v>
      </c>
      <c r="H58" s="51"/>
      <c r="I58" s="51"/>
      <c r="J58" s="51">
        <f>139120-1</f>
        <v>139119</v>
      </c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65">
        <f t="shared" si="1"/>
        <v>139119</v>
      </c>
    </row>
    <row r="59" spans="1:22" s="30" customFormat="1" ht="16.5" hidden="1" x14ac:dyDescent="0.3">
      <c r="A59" s="37" t="s">
        <v>52</v>
      </c>
      <c r="B59" s="23" t="s">
        <v>51</v>
      </c>
      <c r="C59" s="49" t="s">
        <v>53</v>
      </c>
      <c r="D59" s="21" t="s">
        <v>18</v>
      </c>
      <c r="E59" s="21">
        <v>6502</v>
      </c>
      <c r="F59" s="21">
        <v>17.257999999999999</v>
      </c>
      <c r="G59" s="68" t="s">
        <v>27</v>
      </c>
      <c r="H59" s="51"/>
      <c r="I59" s="51"/>
      <c r="J59" s="51">
        <v>1</v>
      </c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65">
        <f t="shared" si="1"/>
        <v>1</v>
      </c>
    </row>
    <row r="60" spans="1:22" s="30" customFormat="1" ht="16.5" hidden="1" x14ac:dyDescent="0.3">
      <c r="A60" s="40"/>
      <c r="B60" s="23"/>
      <c r="C60" s="21"/>
      <c r="D60" s="21"/>
      <c r="E60" s="21"/>
      <c r="F60" s="21"/>
      <c r="G60" s="68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65">
        <f t="shared" si="1"/>
        <v>0</v>
      </c>
    </row>
    <row r="61" spans="1:22" s="30" customFormat="1" ht="16.5" hidden="1" x14ac:dyDescent="0.3">
      <c r="A61" s="40"/>
      <c r="B61" s="23"/>
      <c r="C61" s="21"/>
      <c r="D61" s="21"/>
      <c r="E61" s="21"/>
      <c r="F61" s="21"/>
      <c r="G61" s="68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65">
        <f t="shared" si="1"/>
        <v>0</v>
      </c>
    </row>
    <row r="62" spans="1:22" s="30" customFormat="1" ht="16.5" hidden="1" x14ac:dyDescent="0.3">
      <c r="A62" s="40"/>
      <c r="B62" s="23"/>
      <c r="C62" s="21"/>
      <c r="D62" s="21"/>
      <c r="E62" s="21"/>
      <c r="F62" s="21"/>
      <c r="G62" s="68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65">
        <f t="shared" si="1"/>
        <v>0</v>
      </c>
    </row>
    <row r="63" spans="1:22" s="30" customFormat="1" ht="29.25" hidden="1" x14ac:dyDescent="0.25">
      <c r="A63" s="37" t="s">
        <v>52</v>
      </c>
      <c r="B63" s="23" t="s">
        <v>49</v>
      </c>
      <c r="C63" s="49" t="s">
        <v>78</v>
      </c>
      <c r="D63" s="21" t="s">
        <v>18</v>
      </c>
      <c r="E63" s="21">
        <v>6502</v>
      </c>
      <c r="F63" s="21">
        <v>17.257999999999999</v>
      </c>
      <c r="G63" s="82" t="s">
        <v>27</v>
      </c>
      <c r="H63" s="51"/>
      <c r="I63" s="51"/>
      <c r="J63" s="51"/>
      <c r="K63" s="51"/>
      <c r="L63" s="51"/>
      <c r="M63" s="51"/>
      <c r="N63" s="51">
        <f>568541-1</f>
        <v>568540</v>
      </c>
      <c r="O63" s="51"/>
      <c r="P63" s="51"/>
      <c r="Q63" s="51"/>
      <c r="R63" s="51"/>
      <c r="S63" s="51"/>
      <c r="T63" s="51"/>
      <c r="U63" s="65">
        <f>SUM(N63)</f>
        <v>568540</v>
      </c>
    </row>
    <row r="64" spans="1:22" s="30" customFormat="1" ht="29.25" hidden="1" x14ac:dyDescent="0.25">
      <c r="A64" s="37" t="s">
        <v>52</v>
      </c>
      <c r="B64" s="23" t="s">
        <v>51</v>
      </c>
      <c r="C64" s="49" t="s">
        <v>78</v>
      </c>
      <c r="D64" s="21" t="s">
        <v>18</v>
      </c>
      <c r="E64" s="21">
        <v>6502</v>
      </c>
      <c r="F64" s="21">
        <v>17.257999999999999</v>
      </c>
      <c r="G64" s="82" t="s">
        <v>27</v>
      </c>
      <c r="H64" s="51"/>
      <c r="I64" s="51"/>
      <c r="J64" s="51"/>
      <c r="K64" s="51"/>
      <c r="L64" s="51"/>
      <c r="M64" s="51"/>
      <c r="N64" s="51">
        <v>1</v>
      </c>
      <c r="O64" s="51"/>
      <c r="P64" s="51"/>
      <c r="Q64" s="51"/>
      <c r="R64" s="51"/>
      <c r="S64" s="51"/>
      <c r="T64" s="51"/>
      <c r="U64" s="65">
        <f>SUM(N64)</f>
        <v>1</v>
      </c>
    </row>
    <row r="65" spans="1:21" s="30" customFormat="1" ht="16.5" hidden="1" x14ac:dyDescent="0.3">
      <c r="A65" s="40"/>
      <c r="B65" s="55"/>
      <c r="C65" s="38"/>
      <c r="D65" s="21"/>
      <c r="E65" s="23"/>
      <c r="F65" s="21"/>
      <c r="G65" s="68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65">
        <f t="shared" si="1"/>
        <v>0</v>
      </c>
    </row>
    <row r="66" spans="1:21" s="30" customFormat="1" ht="29.25" hidden="1" x14ac:dyDescent="0.25">
      <c r="A66" s="40" t="s">
        <v>92</v>
      </c>
      <c r="B66" s="23" t="s">
        <v>49</v>
      </c>
      <c r="C66" s="21" t="s">
        <v>93</v>
      </c>
      <c r="D66" s="21" t="s">
        <v>17</v>
      </c>
      <c r="E66" s="21">
        <v>6503</v>
      </c>
      <c r="F66" s="21">
        <v>17.277999999999999</v>
      </c>
      <c r="G66" s="82" t="s">
        <v>27</v>
      </c>
      <c r="H66" s="51"/>
      <c r="I66" s="51"/>
      <c r="J66" s="51"/>
      <c r="K66" s="51"/>
      <c r="L66" s="51"/>
      <c r="M66" s="51"/>
      <c r="N66" s="51"/>
      <c r="O66" s="51"/>
      <c r="P66" s="51">
        <f>146418-1</f>
        <v>146417</v>
      </c>
      <c r="Q66" s="51"/>
      <c r="R66" s="51"/>
      <c r="S66" s="51"/>
      <c r="T66" s="51"/>
      <c r="U66" s="65">
        <f t="shared" si="1"/>
        <v>0</v>
      </c>
    </row>
    <row r="67" spans="1:21" s="30" customFormat="1" ht="29.25" hidden="1" x14ac:dyDescent="0.25">
      <c r="A67" s="40" t="s">
        <v>92</v>
      </c>
      <c r="B67" s="23" t="s">
        <v>51</v>
      </c>
      <c r="C67" s="21" t="s">
        <v>93</v>
      </c>
      <c r="D67" s="21" t="s">
        <v>17</v>
      </c>
      <c r="E67" s="21">
        <v>6503</v>
      </c>
      <c r="F67" s="21">
        <v>17.277999999999999</v>
      </c>
      <c r="G67" s="82" t="s">
        <v>27</v>
      </c>
      <c r="H67" s="51"/>
      <c r="I67" s="51"/>
      <c r="J67" s="51"/>
      <c r="K67" s="51"/>
      <c r="L67" s="51"/>
      <c r="M67" s="51"/>
      <c r="N67" s="51"/>
      <c r="O67" s="51"/>
      <c r="P67" s="51">
        <v>1</v>
      </c>
      <c r="Q67" s="51"/>
      <c r="R67" s="51"/>
      <c r="S67" s="51"/>
      <c r="T67" s="51"/>
      <c r="U67" s="65">
        <f t="shared" si="1"/>
        <v>0</v>
      </c>
    </row>
    <row r="68" spans="1:21" s="30" customFormat="1" ht="29.25" hidden="1" x14ac:dyDescent="0.25">
      <c r="A68" s="40" t="s">
        <v>92</v>
      </c>
      <c r="B68" s="23" t="s">
        <v>49</v>
      </c>
      <c r="C68" s="21" t="s">
        <v>94</v>
      </c>
      <c r="D68" s="21" t="s">
        <v>17</v>
      </c>
      <c r="E68" s="21">
        <v>6503</v>
      </c>
      <c r="F68" s="21">
        <v>17.277999999999999</v>
      </c>
      <c r="G68" s="82" t="s">
        <v>27</v>
      </c>
      <c r="H68" s="51"/>
      <c r="I68" s="51"/>
      <c r="J68" s="51"/>
      <c r="K68" s="51"/>
      <c r="L68" s="51"/>
      <c r="M68" s="51"/>
      <c r="N68" s="51"/>
      <c r="O68" s="51"/>
      <c r="P68" s="51">
        <f>532806-1</f>
        <v>532805</v>
      </c>
      <c r="Q68" s="51"/>
      <c r="R68" s="51"/>
      <c r="S68" s="51"/>
      <c r="T68" s="51"/>
      <c r="U68" s="65">
        <f t="shared" si="1"/>
        <v>0</v>
      </c>
    </row>
    <row r="69" spans="1:21" s="16" customFormat="1" ht="30" hidden="1" x14ac:dyDescent="0.3">
      <c r="A69" s="40" t="s">
        <v>92</v>
      </c>
      <c r="B69" s="23" t="s">
        <v>51</v>
      </c>
      <c r="C69" s="21" t="s">
        <v>94</v>
      </c>
      <c r="D69" s="21" t="s">
        <v>17</v>
      </c>
      <c r="E69" s="21">
        <v>6503</v>
      </c>
      <c r="F69" s="21">
        <v>17.277999999999999</v>
      </c>
      <c r="G69" s="82" t="s">
        <v>27</v>
      </c>
      <c r="H69" s="51"/>
      <c r="I69" s="51"/>
      <c r="J69" s="51"/>
      <c r="K69" s="51"/>
      <c r="L69" s="51"/>
      <c r="M69" s="51"/>
      <c r="N69" s="51"/>
      <c r="O69" s="51"/>
      <c r="P69" s="51">
        <v>1</v>
      </c>
      <c r="Q69" s="51"/>
      <c r="R69" s="51"/>
      <c r="S69" s="51"/>
      <c r="T69" s="51"/>
      <c r="U69" s="65">
        <f t="shared" si="1"/>
        <v>0</v>
      </c>
    </row>
    <row r="70" spans="1:21" s="7" customFormat="1" ht="16.5" hidden="1" x14ac:dyDescent="0.3">
      <c r="A70" s="46"/>
      <c r="B70" s="55"/>
      <c r="C70" s="38"/>
      <c r="D70" s="21"/>
      <c r="E70" s="23"/>
      <c r="F70" s="21"/>
      <c r="G70" s="21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65">
        <f t="shared" si="1"/>
        <v>0</v>
      </c>
    </row>
    <row r="71" spans="1:21" s="7" customFormat="1" ht="16.5" hidden="1" x14ac:dyDescent="0.3">
      <c r="A71" s="46"/>
      <c r="B71" s="23"/>
      <c r="C71" s="38"/>
      <c r="D71" s="21"/>
      <c r="E71" s="23"/>
      <c r="F71" s="21"/>
      <c r="G71" s="21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65">
        <f t="shared" si="1"/>
        <v>0</v>
      </c>
    </row>
    <row r="72" spans="1:21" s="7" customFormat="1" ht="16.5" hidden="1" x14ac:dyDescent="0.3">
      <c r="A72" s="48"/>
      <c r="B72" s="23"/>
      <c r="C72" s="21"/>
      <c r="D72" s="21"/>
      <c r="E72" s="23"/>
      <c r="F72" s="21"/>
      <c r="G72" s="21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65">
        <f t="shared" si="1"/>
        <v>0</v>
      </c>
    </row>
    <row r="73" spans="1:21" s="7" customFormat="1" ht="16.5" hidden="1" x14ac:dyDescent="0.3">
      <c r="A73" s="48"/>
      <c r="B73" s="23"/>
      <c r="C73" s="21"/>
      <c r="D73" s="21"/>
      <c r="E73" s="23"/>
      <c r="F73" s="21"/>
      <c r="G73" s="21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65"/>
    </row>
    <row r="74" spans="1:21" s="7" customFormat="1" ht="16.5" hidden="1" x14ac:dyDescent="0.3">
      <c r="A74" s="48"/>
      <c r="B74" s="23"/>
      <c r="C74" s="21"/>
      <c r="D74" s="21"/>
      <c r="E74" s="23"/>
      <c r="F74" s="21"/>
      <c r="G74" s="21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65"/>
    </row>
    <row r="75" spans="1:21" s="7" customFormat="1" ht="16.5" hidden="1" x14ac:dyDescent="0.3">
      <c r="A75" s="48"/>
      <c r="B75" s="23"/>
      <c r="C75" s="21"/>
      <c r="D75" s="21"/>
      <c r="E75" s="23"/>
      <c r="F75" s="21"/>
      <c r="G75" s="21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65"/>
    </row>
    <row r="76" spans="1:21" s="7" customFormat="1" ht="16.5" x14ac:dyDescent="0.3">
      <c r="A76" s="10"/>
      <c r="B76" s="27"/>
      <c r="C76" s="27"/>
      <c r="D76" s="20"/>
      <c r="E76" s="20"/>
      <c r="F76" s="20"/>
      <c r="G76" s="20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65"/>
    </row>
    <row r="77" spans="1:21" s="7" customFormat="1" ht="18.75" x14ac:dyDescent="0.3">
      <c r="A77" s="11" t="s">
        <v>0</v>
      </c>
      <c r="B77" s="28"/>
      <c r="C77" s="29"/>
      <c r="D77" s="29"/>
      <c r="E77" s="29"/>
      <c r="F77" s="29"/>
      <c r="G77" s="29"/>
      <c r="H77" s="53">
        <f>SUM(H18:H76)</f>
        <v>75000</v>
      </c>
      <c r="I77" s="60">
        <f>SUM(I18:I76)</f>
        <v>0</v>
      </c>
      <c r="J77" s="53">
        <f>SUM(J54:J74)</f>
        <v>909708</v>
      </c>
      <c r="K77" s="53">
        <f>SUM(K6:K11)</f>
        <v>612583.53</v>
      </c>
      <c r="L77" s="53">
        <f>SUM(L7:L76)</f>
        <v>95000</v>
      </c>
      <c r="M77" s="53">
        <f>SUM(M13:M28)</f>
        <v>3153.57</v>
      </c>
      <c r="N77" s="53">
        <f>SUM(N62:N75)</f>
        <v>568541</v>
      </c>
      <c r="O77" s="53">
        <f>SUM(O13:O76)</f>
        <v>124911.34</v>
      </c>
      <c r="P77" s="53">
        <f>SUM(P64:P74)</f>
        <v>679224</v>
      </c>
      <c r="Q77" s="53">
        <f>SUM(Q13:Q28)</f>
        <v>20267.73</v>
      </c>
      <c r="R77" s="53">
        <f>SUM(R46:R50)</f>
        <v>16560</v>
      </c>
      <c r="S77" s="53">
        <f>SUM(S13:S26)</f>
        <v>56543</v>
      </c>
      <c r="T77" s="53">
        <f>SUM(T13:T28)</f>
        <v>4574.2700000000041</v>
      </c>
      <c r="U77" s="65"/>
    </row>
    <row r="78" spans="1:21" s="7" customFormat="1" ht="18.75" x14ac:dyDescent="0.3">
      <c r="A78" s="31"/>
      <c r="B78" s="32"/>
      <c r="C78" s="33"/>
      <c r="D78" s="33"/>
      <c r="E78" s="33"/>
      <c r="F78" s="33"/>
      <c r="G78" s="33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5"/>
    </row>
    <row r="79" spans="1:21" ht="16.5" x14ac:dyDescent="0.3">
      <c r="A79" s="30" t="s">
        <v>9</v>
      </c>
      <c r="B79" s="7"/>
    </row>
    <row r="80" spans="1:21" ht="15" hidden="1" customHeight="1" x14ac:dyDescent="0.25">
      <c r="A80" s="30" t="s">
        <v>34</v>
      </c>
    </row>
    <row r="81" spans="1:21" ht="15" hidden="1" x14ac:dyDescent="0.25">
      <c r="A81" s="58" t="s">
        <v>33</v>
      </c>
    </row>
    <row r="82" spans="1:21" ht="15" hidden="1" x14ac:dyDescent="0.25">
      <c r="A82" s="30" t="s">
        <v>47</v>
      </c>
    </row>
    <row r="83" spans="1:21" ht="15" hidden="1" x14ac:dyDescent="0.25">
      <c r="A83" s="58" t="s">
        <v>46</v>
      </c>
    </row>
    <row r="84" spans="1:21" ht="15" hidden="1" x14ac:dyDescent="0.25">
      <c r="A84" s="30" t="s">
        <v>55</v>
      </c>
    </row>
    <row r="85" spans="1:21" ht="15" hidden="1" x14ac:dyDescent="0.25">
      <c r="A85" s="58" t="s">
        <v>54</v>
      </c>
    </row>
    <row r="86" spans="1:21" ht="15" hidden="1" x14ac:dyDescent="0.25">
      <c r="A86" s="30" t="s">
        <v>63</v>
      </c>
    </row>
    <row r="87" spans="1:21" ht="15" hidden="1" x14ac:dyDescent="0.25">
      <c r="A87" s="58" t="s">
        <v>62</v>
      </c>
    </row>
    <row r="88" spans="1:21" ht="15" hidden="1" x14ac:dyDescent="0.25">
      <c r="A88" s="30" t="s">
        <v>71</v>
      </c>
    </row>
    <row r="89" spans="1:21" ht="15" hidden="1" x14ac:dyDescent="0.25">
      <c r="A89" s="58" t="s">
        <v>70</v>
      </c>
    </row>
    <row r="90" spans="1:21" ht="15" hidden="1" x14ac:dyDescent="0.25">
      <c r="A90" s="30" t="s">
        <v>77</v>
      </c>
    </row>
    <row r="91" spans="1:21" ht="15" hidden="1" x14ac:dyDescent="0.25">
      <c r="A91" s="58" t="s">
        <v>76</v>
      </c>
    </row>
    <row r="92" spans="1:21" s="30" customFormat="1" ht="15" hidden="1" x14ac:dyDescent="0.25">
      <c r="A92" s="30" t="s">
        <v>82</v>
      </c>
      <c r="C92" s="54"/>
      <c r="D92" s="54"/>
      <c r="E92" s="54"/>
      <c r="F92" s="54"/>
      <c r="G92" s="54"/>
      <c r="H92" s="54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4"/>
    </row>
    <row r="93" spans="1:21" ht="15" hidden="1" x14ac:dyDescent="0.25">
      <c r="A93" s="58" t="s">
        <v>80</v>
      </c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6"/>
    </row>
    <row r="94" spans="1:21" s="88" customFormat="1" hidden="1" x14ac:dyDescent="0.25">
      <c r="A94" s="87" t="s">
        <v>81</v>
      </c>
      <c r="C94" s="89"/>
      <c r="D94" s="89"/>
      <c r="E94" s="89"/>
      <c r="F94" s="89"/>
      <c r="G94" s="89"/>
      <c r="H94" s="90"/>
      <c r="I94" s="90"/>
      <c r="J94" s="90"/>
      <c r="K94" s="90"/>
      <c r="L94" s="90"/>
      <c r="M94" s="90"/>
    </row>
    <row r="96" spans="1:21" ht="15" hidden="1" x14ac:dyDescent="0.25">
      <c r="A96" s="30" t="s">
        <v>90</v>
      </c>
    </row>
    <row r="97" spans="1:1" ht="15" hidden="1" x14ac:dyDescent="0.25">
      <c r="A97" s="58" t="s">
        <v>89</v>
      </c>
    </row>
    <row r="98" spans="1:1" ht="15" hidden="1" x14ac:dyDescent="0.25">
      <c r="A98" s="30" t="s">
        <v>97</v>
      </c>
    </row>
    <row r="99" spans="1:1" ht="15" hidden="1" x14ac:dyDescent="0.25">
      <c r="A99" s="58" t="s">
        <v>96</v>
      </c>
    </row>
    <row r="100" spans="1:1" ht="15" hidden="1" x14ac:dyDescent="0.25">
      <c r="A100" s="30" t="s">
        <v>115</v>
      </c>
    </row>
    <row r="101" spans="1:1" ht="15" hidden="1" x14ac:dyDescent="0.25">
      <c r="A101" s="58" t="s">
        <v>114</v>
      </c>
    </row>
    <row r="102" spans="1:1" ht="15" hidden="1" x14ac:dyDescent="0.25">
      <c r="A102" s="30" t="s">
        <v>124</v>
      </c>
    </row>
    <row r="103" spans="1:1" ht="15" hidden="1" x14ac:dyDescent="0.25">
      <c r="A103" s="58" t="s">
        <v>123</v>
      </c>
    </row>
    <row r="104" spans="1:1" ht="15" x14ac:dyDescent="0.25">
      <c r="A104" s="30" t="s">
        <v>135</v>
      </c>
    </row>
    <row r="105" spans="1:1" ht="15" x14ac:dyDescent="0.25">
      <c r="A105" s="58" t="s">
        <v>136</v>
      </c>
    </row>
    <row r="111" spans="1:1" ht="16.5" x14ac:dyDescent="0.3">
      <c r="A111" s="16" t="s">
        <v>28</v>
      </c>
    </row>
    <row r="112" spans="1:1" ht="16.5" x14ac:dyDescent="0.3">
      <c r="A112" s="70" t="s">
        <v>31</v>
      </c>
    </row>
    <row r="113" spans="1:1" ht="16.5" x14ac:dyDescent="0.3">
      <c r="A113" s="16" t="s">
        <v>29</v>
      </c>
    </row>
    <row r="114" spans="1:1" ht="16.5" x14ac:dyDescent="0.3">
      <c r="A114" s="70" t="s">
        <v>30</v>
      </c>
    </row>
  </sheetData>
  <mergeCells count="1">
    <mergeCell ref="B1:H1"/>
  </mergeCells>
  <phoneticPr fontId="0" type="noConversion"/>
  <hyperlinks>
    <hyperlink ref="A94" r:id="rId1" display="mailto:Lisa.J.Caissie@mass.gov" xr:uid="{4425D71A-C615-4E20-B2E9-1D9B3440C0A4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7DE5CF5-6D9D-4F5B-9ADF-47AC0D9E8B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EC0ADD6-B253-4245-AF78-470C577FEB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42ADE4-FBEB-4AB7-B6C4-A2B908B6DB0A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NORTH SHORE</vt:lpstr>
      <vt:lpstr>'NORTH SHORE'!Print_Area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2019-01-09T17:47:21Z</cp:lastPrinted>
  <dcterms:created xsi:type="dcterms:W3CDTF">2000-04-13T13:33:42Z</dcterms:created>
  <dcterms:modified xsi:type="dcterms:W3CDTF">2025-01-21T19:00:54Z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