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ORTH SHORE/"/>
    </mc:Choice>
  </mc:AlternateContent>
  <xr:revisionPtr revIDLastSave="0" documentId="8_{46EEB65C-0A4D-434A-BF8E-8B5F116C78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SHORE" sheetId="2" r:id="rId1"/>
  </sheets>
  <definedNames>
    <definedName name="_xlnm.Print_Area" localSheetId="0">'NORTH SHORE'!$A$1:$H$82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80" i="2" l="1"/>
  <c r="W28" i="2"/>
  <c r="U80" i="2"/>
  <c r="W18" i="2"/>
  <c r="W27" i="2"/>
  <c r="T80" i="2"/>
  <c r="W17" i="2"/>
  <c r="W19" i="2"/>
  <c r="W20" i="2"/>
  <c r="W21" i="2"/>
  <c r="W22" i="2"/>
  <c r="W23" i="2"/>
  <c r="W24" i="2"/>
  <c r="W25" i="2"/>
  <c r="W26" i="2"/>
  <c r="S16" i="2"/>
  <c r="W16" i="2" s="1"/>
  <c r="R80" i="2"/>
  <c r="W50" i="2"/>
  <c r="Q80" i="2"/>
  <c r="P71" i="2"/>
  <c r="P69" i="2"/>
  <c r="O21" i="2"/>
  <c r="N66" i="2"/>
  <c r="W66" i="2" s="1"/>
  <c r="W67" i="2"/>
  <c r="M80" i="2"/>
  <c r="S80" i="2" l="1"/>
  <c r="P80" i="2"/>
  <c r="O80" i="2"/>
  <c r="N80" i="2"/>
  <c r="W9" i="2"/>
  <c r="L80" i="2"/>
  <c r="W8" i="2"/>
  <c r="K80" i="2"/>
  <c r="J61" i="2"/>
  <c r="J59" i="2"/>
  <c r="W59" i="2" s="1"/>
  <c r="W60" i="2"/>
  <c r="W62" i="2"/>
  <c r="W63" i="2"/>
  <c r="W64" i="2"/>
  <c r="W65" i="2"/>
  <c r="W68" i="2"/>
  <c r="W69" i="2"/>
  <c r="W70" i="2"/>
  <c r="W71" i="2"/>
  <c r="W72" i="2"/>
  <c r="W73" i="2"/>
  <c r="W74" i="2"/>
  <c r="W75" i="2"/>
  <c r="J80" i="2" l="1"/>
  <c r="W61" i="2"/>
  <c r="H43" i="2"/>
  <c r="W43" i="2" s="1"/>
  <c r="W44" i="2"/>
  <c r="I80" i="2" l="1"/>
  <c r="H80" i="2"/>
</calcChain>
</file>

<file path=xl/sharedStrings.xml><?xml version="1.0" encoding="utf-8"?>
<sst xmlns="http://schemas.openxmlformats.org/spreadsheetml/2006/main" count="237" uniqueCount="148">
  <si>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</si>
  <si>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</si>
  <si>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</si>
  <si>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</si>
  <si>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</si>
  <si>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</si>
  <si>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</si>
  <si>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</si>
  <si>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</si>
  <si>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</si>
  <si>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</si>
  <si>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</si>
  <si>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</si>
  <si>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</si>
  <si>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</si>
  <si>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4400-3067</t>
  </si>
  <si>
    <t>K103</t>
  </si>
  <si>
    <t>7003-1778</t>
  </si>
  <si>
    <t>7003-1630</t>
  </si>
  <si>
    <t>7002-6626</t>
  </si>
  <si>
    <t>K107</t>
  </si>
  <si>
    <t>K284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</si>
  <si>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</si>
  <si>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</si>
  <si>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</si>
  <si>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</si>
  <si>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</si>
  <si>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</si>
  <si>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</si>
  <si>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</si>
  <si>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</si>
  <si>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</si>
  <si>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234MA441Q7503 </t>
  </si>
  <si>
    <t>TO ADD RESEA FUNDS</t>
  </si>
  <si>
    <t>INITIAL BUDGET FY25 JULY 23, 2024</t>
  </si>
  <si>
    <t>CT EOL 25CCSALENEGREA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</si>
  <si>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</si>
  <si>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</si>
  <si>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</si>
  <si>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</si>
  <si>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</si>
  <si>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</si>
  <si>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</si>
  <si>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</si>
  <si>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INITIAL AWARD FY25</t>
  </si>
  <si>
    <t>CT EOL 25CCSALEWIA</t>
  </si>
  <si>
    <t>TO ADD WIOA FUNDS</t>
  </si>
  <si>
    <t>BUDGET #1 FY25 AUGUST 2,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</si>
  <si>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</si>
  <si>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</si>
  <si>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</si>
  <si>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</si>
  <si>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</si>
  <si>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</si>
  <si>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SOS FUNDS</t>
  </si>
  <si>
    <t>BUDGET #2 FY25 SEPT 18, 2024</t>
  </si>
  <si>
    <t>BUDGET #2 FY25</t>
  </si>
  <si>
    <t>CT EOL 25CCSALESOSWTF</t>
  </si>
  <si>
    <t>STATE ONE STOP</t>
  </si>
  <si>
    <t>STOSCC2025</t>
  </si>
  <si>
    <t>7003-0803</t>
  </si>
  <si>
    <t>BUDGET #3 FY25</t>
  </si>
  <si>
    <t>TO ADD WTF FUNDS</t>
  </si>
  <si>
    <t>BUDGET #3 FY25 SEPT 20, 2024</t>
  </si>
  <si>
    <t>WORKFORCE TRAINING FUND</t>
  </si>
  <si>
    <t>WTRUSTF25</t>
  </si>
  <si>
    <t>7003-0135</t>
  </si>
  <si>
    <t>K264</t>
  </si>
  <si>
    <t>BUDGET #4 FY25</t>
  </si>
  <si>
    <t>CT EOL 25CCSALEWP</t>
  </si>
  <si>
    <t>TO ADD WPP SNAP EXPANSION FUNDS</t>
  </si>
  <si>
    <t>BUDGET #4 FY25 OCT 24, 2024</t>
  </si>
  <si>
    <t>WPP SNAP EXPANSION</t>
  </si>
  <si>
    <t>JULY 1, 2024-SEPT. 30, 2024</t>
  </si>
  <si>
    <t>F20243067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</si>
  <si>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</si>
  <si>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</si>
  <si>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</si>
  <si>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</si>
  <si>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</si>
  <si>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</si>
  <si>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</si>
  <si>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#6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</si>
  <si>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</si>
  <si>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</si>
  <si>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</si>
  <si>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</si>
  <si>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</si>
  <si>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</si>
  <si>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FY25 DISLOCATED WORKER</t>
  </si>
  <si>
    <t>BUDGET #7 FY25 NOVEMBER 21, 2024</t>
  </si>
  <si>
    <t>BUDGET #7 FY25</t>
  </si>
  <si>
    <t>DISLOCATED WORKER</t>
  </si>
  <si>
    <t>FWIADWK25A</t>
  </si>
  <si>
    <t>FWIADWK25B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</si>
  <si>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</si>
  <si>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</si>
  <si>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</si>
  <si>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</si>
  <si>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</si>
  <si>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</si>
  <si>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</si>
  <si>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</si>
  <si>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</si>
  <si>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</si>
  <si>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</si>
  <si>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</si>
  <si>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</si>
  <si>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</si>
  <si>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</si>
  <si>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</si>
  <si>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</si>
  <si>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</si>
  <si>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</si>
  <si>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</si>
  <si>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#9 FY25 DECEMBER 23, 2024</t>
  </si>
  <si>
    <t>CT EOL 25CCSALEVETSUI</t>
  </si>
  <si>
    <t xml:space="preserve">JVSG FY25 Infrastructure </t>
  </si>
  <si>
    <t>FVETS2024</t>
  </si>
  <si>
    <t>7002-6628</t>
  </si>
  <si>
    <t>K109</t>
  </si>
  <si>
    <t>BUDGET #9 FY25</t>
  </si>
  <si>
    <t>BUDGET #10 FY25</t>
  </si>
  <si>
    <t>TO ADD WP FUNDS</t>
  </si>
  <si>
    <t>BUDGET #10 FY25 JANUARY 14, 2025</t>
  </si>
  <si>
    <t>WP 90%</t>
  </si>
  <si>
    <t>FES2025</t>
  </si>
  <si>
    <t>K105</t>
  </si>
  <si>
    <t>JULY 1, 2025-JUNE 30, 2026</t>
  </si>
  <si>
    <t>WP 10%</t>
  </si>
  <si>
    <t>BUDGET #11 FY25</t>
  </si>
  <si>
    <t>DTA WPP</t>
  </si>
  <si>
    <t>SPSS2025</t>
  </si>
  <si>
    <t>4400-1979</t>
  </si>
  <si>
    <t>K227</t>
  </si>
  <si>
    <t>BUDGET #11 FY25 JANUARY 17, 2025</t>
  </si>
  <si>
    <t>TO ADD DTA WPP</t>
  </si>
  <si>
    <t>FES2024</t>
  </si>
  <si>
    <t>FY24 WP 10%</t>
  </si>
  <si>
    <t>BUDGET #12 FY25</t>
  </si>
  <si>
    <t>BUDGET #12 FY25 FEB. 7, 2025</t>
  </si>
  <si>
    <t>TO ADD FY24 WP</t>
  </si>
  <si>
    <t>BUDGET #13  FY25 MARCH 6, 2025</t>
  </si>
  <si>
    <t>BUDGET #13 FY25</t>
  </si>
  <si>
    <t>MA SCSEP</t>
  </si>
  <si>
    <t>FAD24A60AD</t>
  </si>
  <si>
    <t>9110-1178</t>
  </si>
  <si>
    <t>K116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</si>
</sst>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6" fillId="0" borderId="0"/>
    <xf numFmtId="0" fontId="25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19" fillId="0" borderId="0" xfId="0" applyFont="1"/>
    <xf numFmtId="44" fontId="12" fillId="0" borderId="1" xfId="1" applyFont="1" applyBorder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12" fillId="0" borderId="0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3" fillId="0" borderId="5" xfId="0" applyFont="1" applyBorder="1" applyAlignment="1">
      <alignment horizontal="center"/>
    </xf>
    <xf numFmtId="0" fontId="23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44" fontId="12" fillId="0" borderId="1" xfId="1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wrapText="1"/>
    </xf>
    <xf numFmtId="44" fontId="12" fillId="0" borderId="0" xfId="1" applyFont="1" applyAlignment="1">
      <alignment horizontal="center"/>
    </xf>
    <xf numFmtId="44" fontId="12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6" fillId="3" borderId="0" xfId="3" applyFont="1" applyFill="1" applyAlignment="1">
      <alignment vertical="center"/>
    </xf>
    <xf numFmtId="0" fontId="27" fillId="3" borderId="0" xfId="0" applyFont="1" applyFill="1"/>
    <xf numFmtId="0" fontId="27" fillId="3" borderId="0" xfId="0" applyFont="1" applyFill="1" applyAlignment="1">
      <alignment horizontal="center"/>
    </xf>
    <xf numFmtId="44" fontId="27" fillId="3" borderId="0" xfId="1" applyFont="1" applyFill="1" applyAlignment="1">
      <alignment horizontal="center"/>
    </xf>
    <xf numFmtId="0" fontId="28" fillId="0" borderId="1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7" fillId="0" borderId="7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1" fillId="0" borderId="1" xfId="0" applyFont="1" applyBorder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7" fontId="11" fillId="0" borderId="1" xfId="0" applyNumberFormat="1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44" fontId="11" fillId="0" borderId="1" xfId="1" applyFont="1" applyFill="1" applyBorder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7"/>
  <sheetViews>
    <sheetView tabSelected="1" topLeftCell="A28" zoomScale="120" zoomScaleNormal="120" workbookViewId="0">
      <selection activeCell="A82" sqref="A82"/>
    </sheetView>
  </sheetViews>
  <sheetFormatPr defaultColWidth="9.1796875" defaultRowHeight="12" x14ac:dyDescent="0.3"/>
  <cols>
    <col min="1" max="1" width="83.9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1" style="2" customWidth="1"/>
    <col min="8" max="8" width="18.54296875" style="2" hidden="1" customWidth="1"/>
    <col min="9" max="9" width="13.6328125" style="2" hidden="1" customWidth="1"/>
    <col min="10" max="21" width="17.54296875" style="2" hidden="1" customWidth="1"/>
    <col min="22" max="22" width="17.54296875" style="2" customWidth="1"/>
    <col min="23" max="23" width="12.1796875" style="3" hidden="1" customWidth="1"/>
    <col min="24" max="24" width="12" style="3" bestFit="1" customWidth="1"/>
    <col min="25" max="16384" width="9.1796875" style="3"/>
  </cols>
  <sheetData>
    <row r="1" spans="1:23" ht="20.5" x14ac:dyDescent="0.45">
      <c r="A1" s="3" t="s">
        <v>11</v>
      </c>
      <c r="B1" s="100" t="s">
        <v>10</v>
      </c>
      <c r="C1" s="101"/>
      <c r="D1" s="101"/>
      <c r="E1" s="101"/>
      <c r="F1" s="101"/>
      <c r="G1" s="101"/>
      <c r="H1" s="101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3" ht="20.5" x14ac:dyDescent="0.45">
      <c r="A2" s="4"/>
      <c r="B2" s="12"/>
      <c r="C2" s="12"/>
      <c r="D2" s="12"/>
      <c r="E2" s="13"/>
      <c r="F2" s="13"/>
      <c r="G2" s="13"/>
    </row>
    <row r="3" spans="1:23" ht="20.5" x14ac:dyDescent="0.45">
      <c r="A3" s="36" t="s">
        <v>12</v>
      </c>
      <c r="B3" s="12" t="s">
        <v>7</v>
      </c>
      <c r="C3" s="1"/>
    </row>
    <row r="4" spans="1:23" ht="21" thickBot="1" x14ac:dyDescent="0.5">
      <c r="A4" s="4"/>
      <c r="B4" s="5"/>
      <c r="C4" s="1"/>
    </row>
    <row r="5" spans="1:23" s="16" customFormat="1" ht="29.5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1" t="s">
        <v>23</v>
      </c>
      <c r="H5" s="15" t="s">
        <v>44</v>
      </c>
      <c r="I5" s="61" t="s">
        <v>43</v>
      </c>
      <c r="J5" s="74" t="s">
        <v>43</v>
      </c>
      <c r="K5" s="74" t="s">
        <v>56</v>
      </c>
      <c r="L5" s="74" t="s">
        <v>61</v>
      </c>
      <c r="M5" s="81" t="s">
        <v>68</v>
      </c>
      <c r="N5" s="81" t="s">
        <v>75</v>
      </c>
      <c r="O5" s="81" t="s">
        <v>79</v>
      </c>
      <c r="P5" s="81" t="s">
        <v>91</v>
      </c>
      <c r="Q5" s="81" t="s">
        <v>95</v>
      </c>
      <c r="R5" s="81" t="s">
        <v>121</v>
      </c>
      <c r="S5" s="81" t="s">
        <v>122</v>
      </c>
      <c r="T5" s="81" t="s">
        <v>130</v>
      </c>
      <c r="U5" s="81" t="s">
        <v>139</v>
      </c>
      <c r="V5" s="81" t="s">
        <v>143</v>
      </c>
      <c r="W5" s="38" t="s">
        <v>6</v>
      </c>
    </row>
    <row r="6" spans="1:23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2"/>
    </row>
    <row r="7" spans="1:23" s="7" customFormat="1" ht="15" hidden="1" x14ac:dyDescent="0.35">
      <c r="A7" s="21" t="s">
        <v>57</v>
      </c>
      <c r="B7" s="17"/>
      <c r="C7" s="18"/>
      <c r="D7" s="75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2"/>
    </row>
    <row r="8" spans="1:23" s="7" customFormat="1" ht="15" hidden="1" x14ac:dyDescent="0.35">
      <c r="A8" s="44" t="s">
        <v>58</v>
      </c>
      <c r="B8" s="59" t="s">
        <v>37</v>
      </c>
      <c r="C8" s="21" t="s">
        <v>59</v>
      </c>
      <c r="D8" s="76" t="s">
        <v>60</v>
      </c>
      <c r="E8" s="66" t="s">
        <v>21</v>
      </c>
      <c r="F8" s="23" t="s">
        <v>13</v>
      </c>
      <c r="G8" s="21"/>
      <c r="H8" s="26"/>
      <c r="I8" s="26"/>
      <c r="J8" s="26"/>
      <c r="K8" s="73">
        <v>612583.53</v>
      </c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65">
        <f>K8</f>
        <v>612583.53</v>
      </c>
    </row>
    <row r="9" spans="1:23" s="7" customFormat="1" ht="15" hidden="1" x14ac:dyDescent="0.35">
      <c r="A9" s="77" t="s">
        <v>64</v>
      </c>
      <c r="B9" s="59" t="s">
        <v>37</v>
      </c>
      <c r="C9" s="49" t="s">
        <v>65</v>
      </c>
      <c r="D9" s="66" t="s">
        <v>66</v>
      </c>
      <c r="E9" s="78" t="s">
        <v>67</v>
      </c>
      <c r="F9" s="21" t="s">
        <v>13</v>
      </c>
      <c r="G9" s="23"/>
      <c r="H9" s="24"/>
      <c r="I9" s="24"/>
      <c r="J9" s="24"/>
      <c r="K9" s="24"/>
      <c r="L9" s="71">
        <v>95000</v>
      </c>
      <c r="M9" s="71"/>
      <c r="N9" s="71"/>
      <c r="O9" s="71"/>
      <c r="P9" s="71"/>
      <c r="Q9" s="71"/>
      <c r="R9" s="71"/>
      <c r="S9" s="71"/>
      <c r="T9" s="71"/>
      <c r="U9" s="71"/>
      <c r="V9" s="71"/>
      <c r="W9" s="65">
        <f>SUM(L9)</f>
        <v>95000</v>
      </c>
    </row>
    <row r="10" spans="1:23" s="7" customFormat="1" ht="15" hidden="1" x14ac:dyDescent="0.35">
      <c r="A10" s="44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65"/>
    </row>
    <row r="11" spans="1:23" s="7" customFormat="1" ht="15" x14ac:dyDescent="0.35">
      <c r="A11" s="44"/>
      <c r="B11" s="23"/>
      <c r="C11" s="39"/>
      <c r="D11" s="39"/>
      <c r="E11" s="39"/>
      <c r="F11" s="23"/>
      <c r="G11" s="23"/>
      <c r="H11" s="24"/>
      <c r="I11" s="24"/>
      <c r="J11" s="24"/>
      <c r="K11" s="24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65"/>
    </row>
    <row r="12" spans="1:23" s="7" customFormat="1" ht="15" x14ac:dyDescent="0.35">
      <c r="A12" s="15" t="s">
        <v>8</v>
      </c>
      <c r="B12" s="23"/>
      <c r="C12" s="39"/>
      <c r="D12" s="39"/>
      <c r="E12" s="39"/>
      <c r="F12" s="23"/>
      <c r="G12" s="23"/>
      <c r="H12" s="24"/>
      <c r="I12" s="24"/>
      <c r="J12" s="24"/>
      <c r="K12" s="24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65"/>
    </row>
    <row r="13" spans="1:23" s="7" customFormat="1" ht="15" x14ac:dyDescent="0.35">
      <c r="A13" s="21" t="s">
        <v>69</v>
      </c>
      <c r="B13" s="23"/>
      <c r="C13" s="39"/>
      <c r="D13" s="39"/>
      <c r="E13" s="39"/>
      <c r="F13" s="23"/>
      <c r="G13" s="23"/>
      <c r="H13" s="24"/>
      <c r="I13" s="24"/>
      <c r="J13" s="24"/>
      <c r="K13" s="24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65"/>
    </row>
    <row r="14" spans="1:23" s="7" customFormat="1" ht="15" hidden="1" x14ac:dyDescent="0.35">
      <c r="A14" s="42" t="s">
        <v>125</v>
      </c>
      <c r="B14" s="23" t="s">
        <v>37</v>
      </c>
      <c r="C14" s="21" t="s">
        <v>126</v>
      </c>
      <c r="D14" s="21" t="s">
        <v>19</v>
      </c>
      <c r="E14" s="21" t="s">
        <v>127</v>
      </c>
      <c r="F14" s="23">
        <v>17.207000000000001</v>
      </c>
      <c r="G14" s="67" t="s">
        <v>24</v>
      </c>
      <c r="H14" s="24"/>
      <c r="I14" s="24"/>
      <c r="J14" s="24"/>
      <c r="K14" s="24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65"/>
    </row>
    <row r="15" spans="1:23" s="7" customFormat="1" ht="15" hidden="1" x14ac:dyDescent="0.35">
      <c r="A15" s="42" t="s">
        <v>125</v>
      </c>
      <c r="B15" s="23" t="s">
        <v>128</v>
      </c>
      <c r="C15" s="21" t="s">
        <v>126</v>
      </c>
      <c r="D15" s="21" t="s">
        <v>19</v>
      </c>
      <c r="E15" s="21" t="s">
        <v>127</v>
      </c>
      <c r="F15" s="23">
        <v>17.207000000000001</v>
      </c>
      <c r="G15" s="67" t="s">
        <v>24</v>
      </c>
      <c r="H15" s="24"/>
      <c r="I15" s="24"/>
      <c r="J15" s="24"/>
      <c r="K15" s="24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65"/>
    </row>
    <row r="16" spans="1:23" s="7" customFormat="1" ht="15" hidden="1" x14ac:dyDescent="0.35">
      <c r="A16" s="37" t="s">
        <v>129</v>
      </c>
      <c r="B16" s="23" t="s">
        <v>37</v>
      </c>
      <c r="C16" s="21" t="s">
        <v>126</v>
      </c>
      <c r="D16" s="21" t="s">
        <v>19</v>
      </c>
      <c r="E16" s="21" t="s">
        <v>20</v>
      </c>
      <c r="F16" s="23">
        <v>17.207000000000001</v>
      </c>
      <c r="G16" s="67" t="s">
        <v>24</v>
      </c>
      <c r="H16" s="24"/>
      <c r="I16" s="24"/>
      <c r="J16" s="24"/>
      <c r="K16" s="24"/>
      <c r="L16" s="71"/>
      <c r="M16" s="71"/>
      <c r="N16" s="71"/>
      <c r="O16" s="71"/>
      <c r="P16" s="71"/>
      <c r="Q16" s="71"/>
      <c r="R16" s="71"/>
      <c r="S16" s="71">
        <f>56543-1</f>
        <v>56542</v>
      </c>
      <c r="T16" s="71"/>
      <c r="U16" s="71"/>
      <c r="V16" s="71"/>
      <c r="W16" s="65">
        <f>S16</f>
        <v>56542</v>
      </c>
    </row>
    <row r="17" spans="1:23" s="7" customFormat="1" ht="15" hidden="1" x14ac:dyDescent="0.35">
      <c r="A17" s="37" t="s">
        <v>129</v>
      </c>
      <c r="B17" s="23" t="s">
        <v>128</v>
      </c>
      <c r="C17" s="21" t="s">
        <v>126</v>
      </c>
      <c r="D17" s="21" t="s">
        <v>19</v>
      </c>
      <c r="E17" s="21" t="s">
        <v>20</v>
      </c>
      <c r="F17" s="23">
        <v>17.207000000000001</v>
      </c>
      <c r="G17" s="67" t="s">
        <v>24</v>
      </c>
      <c r="H17" s="24"/>
      <c r="I17" s="24"/>
      <c r="J17" s="24"/>
      <c r="K17" s="24"/>
      <c r="L17" s="71"/>
      <c r="M17" s="71"/>
      <c r="N17" s="71"/>
      <c r="O17" s="71"/>
      <c r="P17" s="71"/>
      <c r="Q17" s="71"/>
      <c r="R17" s="71"/>
      <c r="S17" s="71">
        <v>1</v>
      </c>
      <c r="T17" s="71"/>
      <c r="U17" s="71"/>
      <c r="V17" s="71"/>
      <c r="W17" s="65">
        <f t="shared" ref="W17:W26" si="0">S17</f>
        <v>1</v>
      </c>
    </row>
    <row r="18" spans="1:23" s="7" customFormat="1" ht="15" hidden="1" x14ac:dyDescent="0.35">
      <c r="A18" s="37" t="s">
        <v>138</v>
      </c>
      <c r="B18" s="23" t="s">
        <v>37</v>
      </c>
      <c r="C18" s="21" t="s">
        <v>137</v>
      </c>
      <c r="D18" s="21" t="s">
        <v>19</v>
      </c>
      <c r="E18" s="21" t="s">
        <v>20</v>
      </c>
      <c r="F18" s="23">
        <v>17.207000000000001</v>
      </c>
      <c r="G18" s="67" t="s">
        <v>24</v>
      </c>
      <c r="H18" s="24"/>
      <c r="I18" s="24"/>
      <c r="J18" s="24"/>
      <c r="K18" s="24"/>
      <c r="L18" s="71"/>
      <c r="M18" s="71"/>
      <c r="N18" s="71"/>
      <c r="O18" s="71"/>
      <c r="P18" s="71"/>
      <c r="Q18" s="71"/>
      <c r="R18" s="71"/>
      <c r="S18" s="71"/>
      <c r="T18" s="71"/>
      <c r="U18" s="71">
        <v>20160.34</v>
      </c>
      <c r="V18" s="71"/>
      <c r="W18" s="65">
        <f>U18</f>
        <v>20160.34</v>
      </c>
    </row>
    <row r="19" spans="1:23" s="7" customFormat="1" ht="15" hidden="1" x14ac:dyDescent="0.35">
      <c r="A19" s="79" t="s">
        <v>72</v>
      </c>
      <c r="B19" s="23" t="s">
        <v>73</v>
      </c>
      <c r="C19" s="80" t="s">
        <v>74</v>
      </c>
      <c r="D19" s="21" t="s">
        <v>15</v>
      </c>
      <c r="E19" s="21" t="s">
        <v>16</v>
      </c>
      <c r="F19" s="21">
        <v>10.561</v>
      </c>
      <c r="G19" s="23" t="s">
        <v>32</v>
      </c>
      <c r="H19" s="71"/>
      <c r="I19" s="24"/>
      <c r="J19" s="24"/>
      <c r="K19" s="24"/>
      <c r="L19" s="71"/>
      <c r="M19" s="71">
        <v>1051.1889488100001</v>
      </c>
      <c r="N19" s="71"/>
      <c r="O19" s="71"/>
      <c r="P19" s="71"/>
      <c r="Q19" s="71"/>
      <c r="R19" s="71"/>
      <c r="S19" s="71"/>
      <c r="T19" s="71"/>
      <c r="U19" s="71"/>
      <c r="V19" s="71"/>
      <c r="W19" s="65">
        <f t="shared" si="0"/>
        <v>0</v>
      </c>
    </row>
    <row r="20" spans="1:23" s="7" customFormat="1" ht="15" hidden="1" x14ac:dyDescent="0.35">
      <c r="A20" s="79" t="s">
        <v>72</v>
      </c>
      <c r="B20" s="23" t="s">
        <v>73</v>
      </c>
      <c r="C20" s="80" t="s">
        <v>74</v>
      </c>
      <c r="D20" s="21" t="s">
        <v>15</v>
      </c>
      <c r="E20" s="21" t="s">
        <v>16</v>
      </c>
      <c r="F20" s="21">
        <v>10.561</v>
      </c>
      <c r="G20" s="23" t="s">
        <v>32</v>
      </c>
      <c r="H20" s="71"/>
      <c r="I20" s="24"/>
      <c r="J20" s="24"/>
      <c r="K20" s="24"/>
      <c r="L20" s="71"/>
      <c r="M20" s="71">
        <v>2102.3810511900001</v>
      </c>
      <c r="N20" s="71"/>
      <c r="O20" s="71"/>
      <c r="P20" s="71"/>
      <c r="Q20" s="71"/>
      <c r="R20" s="71"/>
      <c r="S20" s="71"/>
      <c r="T20" s="71"/>
      <c r="U20" s="71"/>
      <c r="V20" s="71"/>
      <c r="W20" s="65">
        <f t="shared" si="0"/>
        <v>0</v>
      </c>
    </row>
    <row r="21" spans="1:23" s="7" customFormat="1" ht="15.5" hidden="1" x14ac:dyDescent="0.35">
      <c r="A21" s="91" t="s">
        <v>83</v>
      </c>
      <c r="B21" s="23" t="s">
        <v>84</v>
      </c>
      <c r="C21" s="21" t="s">
        <v>85</v>
      </c>
      <c r="D21" s="21" t="s">
        <v>86</v>
      </c>
      <c r="E21" s="21" t="s">
        <v>87</v>
      </c>
      <c r="F21" s="21"/>
      <c r="G21" s="23"/>
      <c r="H21" s="71"/>
      <c r="I21" s="24"/>
      <c r="J21" s="24"/>
      <c r="K21" s="24"/>
      <c r="L21" s="71"/>
      <c r="M21" s="71"/>
      <c r="N21" s="71"/>
      <c r="O21" s="71">
        <f>124911.34-1</f>
        <v>124910.34</v>
      </c>
      <c r="P21" s="71"/>
      <c r="Q21" s="71"/>
      <c r="R21" s="71"/>
      <c r="S21" s="71"/>
      <c r="T21" s="71"/>
      <c r="U21" s="71"/>
      <c r="V21" s="71"/>
      <c r="W21" s="65">
        <f t="shared" si="0"/>
        <v>0</v>
      </c>
    </row>
    <row r="22" spans="1:23" s="7" customFormat="1" ht="15.5" hidden="1" x14ac:dyDescent="0.35">
      <c r="A22" s="91" t="s">
        <v>83</v>
      </c>
      <c r="B22" s="23" t="s">
        <v>88</v>
      </c>
      <c r="C22" s="21" t="s">
        <v>85</v>
      </c>
      <c r="D22" s="21" t="s">
        <v>86</v>
      </c>
      <c r="E22" s="21" t="s">
        <v>87</v>
      </c>
      <c r="F22" s="21"/>
      <c r="G22" s="23"/>
      <c r="H22" s="71"/>
      <c r="I22" s="24"/>
      <c r="J22" s="24"/>
      <c r="K22" s="24"/>
      <c r="L22" s="71"/>
      <c r="M22" s="71"/>
      <c r="N22" s="71"/>
      <c r="O22" s="71">
        <v>1</v>
      </c>
      <c r="P22" s="71"/>
      <c r="Q22" s="71"/>
      <c r="R22" s="71"/>
      <c r="S22" s="71"/>
      <c r="T22" s="71"/>
      <c r="U22" s="71"/>
      <c r="V22" s="71"/>
      <c r="W22" s="65">
        <f t="shared" si="0"/>
        <v>0</v>
      </c>
    </row>
    <row r="23" spans="1:23" s="7" customFormat="1" ht="15.5" hidden="1" x14ac:dyDescent="0.35">
      <c r="A23" s="91" t="s">
        <v>98</v>
      </c>
      <c r="B23" s="23" t="s">
        <v>49</v>
      </c>
      <c r="C23" s="92" t="s">
        <v>99</v>
      </c>
      <c r="D23" s="93" t="s">
        <v>100</v>
      </c>
      <c r="E23" s="21" t="s">
        <v>101</v>
      </c>
      <c r="F23" s="21"/>
      <c r="G23" s="23"/>
      <c r="H23" s="71"/>
      <c r="I23" s="24"/>
      <c r="J23" s="24"/>
      <c r="K23" s="24"/>
      <c r="L23" s="71"/>
      <c r="M23" s="71"/>
      <c r="N23" s="71"/>
      <c r="O23" s="71"/>
      <c r="P23" s="71"/>
      <c r="Q23" s="71">
        <v>3000</v>
      </c>
      <c r="R23" s="71"/>
      <c r="S23" s="71"/>
      <c r="T23" s="71"/>
      <c r="U23" s="71"/>
      <c r="V23" s="71"/>
      <c r="W23" s="65">
        <f t="shared" si="0"/>
        <v>0</v>
      </c>
    </row>
    <row r="24" spans="1:23" s="7" customFormat="1" ht="15.5" hidden="1" x14ac:dyDescent="0.35">
      <c r="A24" s="91" t="s">
        <v>102</v>
      </c>
      <c r="B24" s="23" t="s">
        <v>49</v>
      </c>
      <c r="C24" s="94" t="s">
        <v>103</v>
      </c>
      <c r="D24" s="94" t="s">
        <v>104</v>
      </c>
      <c r="E24" s="21" t="s">
        <v>105</v>
      </c>
      <c r="F24" s="21"/>
      <c r="G24" s="23"/>
      <c r="H24" s="71"/>
      <c r="I24" s="24"/>
      <c r="J24" s="24"/>
      <c r="K24" s="24"/>
      <c r="L24" s="71"/>
      <c r="M24" s="71"/>
      <c r="N24" s="71"/>
      <c r="O24" s="71"/>
      <c r="P24" s="71"/>
      <c r="Q24" s="71">
        <v>4264.33</v>
      </c>
      <c r="R24" s="71"/>
      <c r="S24" s="71"/>
      <c r="T24" s="71"/>
      <c r="U24" s="71"/>
      <c r="V24" s="71"/>
      <c r="W24" s="65">
        <f t="shared" si="0"/>
        <v>0</v>
      </c>
    </row>
    <row r="25" spans="1:23" s="7" customFormat="1" ht="15.5" hidden="1" x14ac:dyDescent="0.35">
      <c r="A25" s="91" t="s">
        <v>106</v>
      </c>
      <c r="B25" s="23" t="s">
        <v>49</v>
      </c>
      <c r="C25" s="95" t="s">
        <v>107</v>
      </c>
      <c r="D25" s="95" t="s">
        <v>108</v>
      </c>
      <c r="E25" s="21" t="s">
        <v>109</v>
      </c>
      <c r="F25" s="21"/>
      <c r="G25" s="23"/>
      <c r="H25" s="71"/>
      <c r="I25" s="24"/>
      <c r="J25" s="24"/>
      <c r="K25" s="24"/>
      <c r="L25" s="71"/>
      <c r="M25" s="71"/>
      <c r="N25" s="71"/>
      <c r="O25" s="71"/>
      <c r="P25" s="71"/>
      <c r="Q25" s="71">
        <v>5685.77</v>
      </c>
      <c r="R25" s="71"/>
      <c r="S25" s="71"/>
      <c r="T25" s="71"/>
      <c r="U25" s="71"/>
      <c r="V25" s="71"/>
      <c r="W25" s="65">
        <f t="shared" si="0"/>
        <v>0</v>
      </c>
    </row>
    <row r="26" spans="1:23" s="7" customFormat="1" ht="15.5" hidden="1" x14ac:dyDescent="0.35">
      <c r="A26" s="91" t="s">
        <v>110</v>
      </c>
      <c r="B26" s="23" t="s">
        <v>49</v>
      </c>
      <c r="C26" s="96" t="s">
        <v>111</v>
      </c>
      <c r="D26" s="96" t="s">
        <v>112</v>
      </c>
      <c r="E26" s="21" t="s">
        <v>113</v>
      </c>
      <c r="F26" s="21"/>
      <c r="G26" s="23"/>
      <c r="H26" s="71"/>
      <c r="I26" s="24"/>
      <c r="J26" s="24"/>
      <c r="K26" s="24"/>
      <c r="L26" s="71"/>
      <c r="M26" s="71"/>
      <c r="N26" s="71"/>
      <c r="O26" s="71"/>
      <c r="P26" s="71"/>
      <c r="Q26" s="71">
        <v>7317.63</v>
      </c>
      <c r="R26" s="71"/>
      <c r="S26" s="71"/>
      <c r="T26" s="71"/>
      <c r="U26" s="71"/>
      <c r="V26" s="71"/>
      <c r="W26" s="65">
        <f t="shared" si="0"/>
        <v>0</v>
      </c>
    </row>
    <row r="27" spans="1:23" s="7" customFormat="1" ht="15.5" hidden="1" x14ac:dyDescent="0.35">
      <c r="A27" s="91" t="s">
        <v>131</v>
      </c>
      <c r="B27" s="23" t="s">
        <v>49</v>
      </c>
      <c r="C27" s="21" t="s">
        <v>132</v>
      </c>
      <c r="D27" s="21" t="s">
        <v>133</v>
      </c>
      <c r="E27" s="21" t="s">
        <v>134</v>
      </c>
      <c r="F27" s="21"/>
      <c r="G27" s="23"/>
      <c r="H27" s="71"/>
      <c r="I27" s="24"/>
      <c r="J27" s="24"/>
      <c r="K27" s="24"/>
      <c r="L27" s="71"/>
      <c r="M27" s="71"/>
      <c r="N27" s="71"/>
      <c r="O27" s="71"/>
      <c r="P27" s="71"/>
      <c r="Q27" s="71"/>
      <c r="R27" s="71"/>
      <c r="S27" s="71"/>
      <c r="T27" s="71">
        <v>4574.2700000000041</v>
      </c>
      <c r="U27" s="71"/>
      <c r="V27" s="71"/>
      <c r="W27" s="65">
        <f>T27</f>
        <v>4574.2700000000041</v>
      </c>
    </row>
    <row r="28" spans="1:23" s="7" customFormat="1" ht="15.5" x14ac:dyDescent="0.35">
      <c r="A28" s="91" t="s">
        <v>144</v>
      </c>
      <c r="B28" s="23" t="s">
        <v>49</v>
      </c>
      <c r="C28" s="95" t="s">
        <v>145</v>
      </c>
      <c r="D28" s="67" t="s">
        <v>146</v>
      </c>
      <c r="E28" s="21" t="s">
        <v>147</v>
      </c>
      <c r="F28" s="21"/>
      <c r="G28" s="23"/>
      <c r="H28" s="71"/>
      <c r="I28" s="24"/>
      <c r="J28" s="24"/>
      <c r="K28" s="24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>
        <v>1537.47</v>
      </c>
      <c r="W28" s="65">
        <f>V28</f>
        <v>1537.47</v>
      </c>
    </row>
    <row r="29" spans="1:23" s="7" customFormat="1" ht="15.5" x14ac:dyDescent="0.35">
      <c r="A29" s="91"/>
      <c r="B29" s="23"/>
      <c r="C29" s="21"/>
      <c r="D29" s="21"/>
      <c r="E29" s="21"/>
      <c r="F29" s="21"/>
      <c r="G29" s="23"/>
      <c r="H29" s="71"/>
      <c r="I29" s="24"/>
      <c r="J29" s="24"/>
      <c r="K29" s="24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65"/>
    </row>
    <row r="30" spans="1:23" s="7" customFormat="1" ht="15" x14ac:dyDescent="0.35">
      <c r="A30" s="102"/>
      <c r="B30" s="103"/>
      <c r="C30" s="20"/>
      <c r="D30" s="20"/>
      <c r="E30" s="20"/>
      <c r="F30" s="17"/>
      <c r="G30" s="17"/>
      <c r="H30" s="104"/>
      <c r="I30" s="104"/>
      <c r="J30" s="104"/>
      <c r="K30" s="104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6"/>
    </row>
    <row r="31" spans="1:23" s="7" customFormat="1" ht="15" x14ac:dyDescent="0.35">
      <c r="A31" s="37"/>
      <c r="B31" s="59"/>
      <c r="C31" s="21"/>
      <c r="D31" s="21"/>
      <c r="E31" s="21"/>
      <c r="F31" s="23"/>
      <c r="G31" s="23"/>
      <c r="H31" s="24"/>
      <c r="I31" s="24"/>
      <c r="J31" s="24"/>
      <c r="K31" s="24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65"/>
    </row>
    <row r="32" spans="1:23" s="8" customFormat="1" ht="15" hidden="1" x14ac:dyDescent="0.35">
      <c r="A32" s="15" t="s">
        <v>8</v>
      </c>
      <c r="B32" s="17"/>
      <c r="C32" s="20"/>
      <c r="D32" s="20"/>
      <c r="E32" s="17"/>
      <c r="F32" s="17"/>
      <c r="G32" s="17"/>
      <c r="H32" s="24"/>
      <c r="I32" s="24"/>
      <c r="J32" s="24"/>
      <c r="K32" s="24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65"/>
    </row>
    <row r="33" spans="1:24" s="7" customFormat="1" ht="15" hidden="1" x14ac:dyDescent="0.35">
      <c r="A33" s="21" t="s">
        <v>22</v>
      </c>
      <c r="B33" s="17"/>
      <c r="C33" s="20"/>
      <c r="D33" s="20"/>
      <c r="E33" s="17"/>
      <c r="F33" s="17"/>
      <c r="G33" s="17"/>
      <c r="H33" s="24"/>
      <c r="I33" s="24"/>
      <c r="J33" s="24"/>
      <c r="K33" s="24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65"/>
    </row>
    <row r="34" spans="1:24" s="8" customFormat="1" ht="15" hidden="1" x14ac:dyDescent="0.35">
      <c r="A34" s="40"/>
      <c r="B34" s="23"/>
      <c r="C34" s="21"/>
      <c r="D34" s="49"/>
      <c r="E34" s="49"/>
      <c r="F34" s="21"/>
      <c r="G34" s="67" t="s">
        <v>25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5"/>
    </row>
    <row r="35" spans="1:24" s="8" customFormat="1" ht="15" hidden="1" x14ac:dyDescent="0.35">
      <c r="A35" s="40"/>
      <c r="B35" s="23"/>
      <c r="C35" s="21"/>
      <c r="D35" s="49"/>
      <c r="E35" s="49"/>
      <c r="F35" s="21"/>
      <c r="G35" s="67" t="s">
        <v>25</v>
      </c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5"/>
    </row>
    <row r="36" spans="1:24" s="7" customFormat="1" ht="15" hidden="1" x14ac:dyDescent="0.35">
      <c r="A36" s="40"/>
      <c r="B36" s="23"/>
      <c r="C36" s="21"/>
      <c r="D36" s="21"/>
      <c r="E36" s="21"/>
      <c r="F36" s="21"/>
      <c r="G36" s="21"/>
      <c r="H36" s="24"/>
      <c r="I36" s="24"/>
      <c r="J36" s="24"/>
      <c r="K36" s="24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65"/>
    </row>
    <row r="37" spans="1:24" s="7" customFormat="1" ht="15" hidden="1" x14ac:dyDescent="0.35">
      <c r="A37" s="42"/>
      <c r="B37" s="50"/>
      <c r="C37" s="21"/>
      <c r="D37" s="21"/>
      <c r="E37" s="21"/>
      <c r="F37" s="21"/>
      <c r="G37" s="21"/>
      <c r="H37" s="24"/>
      <c r="I37" s="24"/>
      <c r="J37" s="24"/>
      <c r="K37" s="24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65"/>
    </row>
    <row r="38" spans="1:24" s="7" customFormat="1" ht="15" hidden="1" x14ac:dyDescent="0.35">
      <c r="A38" s="42"/>
      <c r="B38" s="23"/>
      <c r="C38" s="21"/>
      <c r="D38" s="21"/>
      <c r="E38" s="21"/>
      <c r="F38" s="21"/>
      <c r="G38" s="21"/>
      <c r="H38" s="24"/>
      <c r="I38" s="24"/>
      <c r="J38" s="24"/>
      <c r="K38" s="24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65"/>
    </row>
    <row r="39" spans="1:24" s="6" customFormat="1" ht="14.5" hidden="1" x14ac:dyDescent="0.35">
      <c r="A39" s="42"/>
      <c r="B39" s="23"/>
      <c r="C39" s="21"/>
      <c r="D39" s="21"/>
      <c r="E39" s="21"/>
      <c r="F39" s="21"/>
      <c r="G39" s="21"/>
      <c r="H39" s="24"/>
      <c r="I39" s="24"/>
      <c r="J39" s="24"/>
      <c r="K39" s="24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65"/>
    </row>
    <row r="40" spans="1:24" s="6" customFormat="1" ht="14.5" hidden="1" x14ac:dyDescent="0.35">
      <c r="A40" s="9"/>
      <c r="B40" s="17"/>
      <c r="C40" s="18"/>
      <c r="D40" s="18"/>
      <c r="E40" s="19"/>
      <c r="F40" s="20"/>
      <c r="G40" s="20"/>
      <c r="H40" s="24"/>
      <c r="I40" s="24"/>
      <c r="J40" s="24"/>
      <c r="K40" s="24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65"/>
    </row>
    <row r="41" spans="1:24" s="7" customFormat="1" ht="15" hidden="1" x14ac:dyDescent="0.35">
      <c r="A41" s="15" t="s">
        <v>8</v>
      </c>
      <c r="B41" s="17"/>
      <c r="C41" s="18"/>
      <c r="D41" s="18"/>
      <c r="E41" s="19"/>
      <c r="F41" s="20"/>
      <c r="G41" s="20"/>
      <c r="H41" s="24"/>
      <c r="I41" s="24"/>
      <c r="J41" s="24"/>
      <c r="K41" s="24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65"/>
    </row>
    <row r="42" spans="1:24" s="8" customFormat="1" ht="15" hidden="1" x14ac:dyDescent="0.35">
      <c r="A42" s="21" t="s">
        <v>35</v>
      </c>
      <c r="B42" s="17"/>
      <c r="C42" s="25"/>
      <c r="D42" s="25"/>
      <c r="E42" s="25"/>
      <c r="F42" s="17"/>
      <c r="G42" s="17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65"/>
    </row>
    <row r="43" spans="1:24" s="8" customFormat="1" ht="15.5" hidden="1" x14ac:dyDescent="0.35">
      <c r="A43" s="62" t="s">
        <v>36</v>
      </c>
      <c r="B43" s="59" t="s">
        <v>37</v>
      </c>
      <c r="C43" s="21" t="s">
        <v>38</v>
      </c>
      <c r="D43" s="21" t="s">
        <v>39</v>
      </c>
      <c r="E43" s="21" t="s">
        <v>40</v>
      </c>
      <c r="F43" s="21">
        <v>17.225000000000001</v>
      </c>
      <c r="G43" s="72" t="s">
        <v>41</v>
      </c>
      <c r="H43" s="71">
        <f>75000-1</f>
        <v>74999</v>
      </c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65">
        <f>SUM(H43:I43)</f>
        <v>74999</v>
      </c>
    </row>
    <row r="44" spans="1:24" s="8" customFormat="1" ht="15.5" hidden="1" x14ac:dyDescent="0.35">
      <c r="A44" s="62" t="s">
        <v>36</v>
      </c>
      <c r="B44" s="63" t="s">
        <v>42</v>
      </c>
      <c r="C44" s="21" t="s">
        <v>38</v>
      </c>
      <c r="D44" s="21" t="s">
        <v>39</v>
      </c>
      <c r="E44" s="21" t="s">
        <v>40</v>
      </c>
      <c r="F44" s="21">
        <v>17.225000000000001</v>
      </c>
      <c r="G44" s="72" t="s">
        <v>41</v>
      </c>
      <c r="H44" s="71">
        <v>1</v>
      </c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65">
        <f>SUM(H44)</f>
        <v>1</v>
      </c>
    </row>
    <row r="45" spans="1:24" s="8" customFormat="1" ht="15" hidden="1" x14ac:dyDescent="0.35">
      <c r="A45" s="62"/>
      <c r="B45" s="59"/>
      <c r="C45" s="21"/>
      <c r="D45" s="21"/>
      <c r="E45" s="21"/>
      <c r="F45" s="21"/>
      <c r="G45" s="2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65"/>
    </row>
    <row r="46" spans="1:24" s="8" customFormat="1" ht="15" hidden="1" x14ac:dyDescent="0.35">
      <c r="A46" s="62"/>
      <c r="B46" s="63"/>
      <c r="C46" s="21"/>
      <c r="D46" s="21"/>
      <c r="E46" s="21"/>
      <c r="F46" s="21"/>
      <c r="G46" s="2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65"/>
    </row>
    <row r="47" spans="1:24" s="7" customFormat="1" ht="15" hidden="1" x14ac:dyDescent="0.35">
      <c r="A47" s="42"/>
      <c r="B47" s="23"/>
      <c r="C47" s="21"/>
      <c r="D47" s="21"/>
      <c r="E47" s="21"/>
      <c r="F47" s="21"/>
      <c r="G47" s="21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65"/>
      <c r="X47" s="56"/>
    </row>
    <row r="48" spans="1:24" s="6" customFormat="1" ht="14.5" hidden="1" x14ac:dyDescent="0.35">
      <c r="A48" s="15" t="s">
        <v>8</v>
      </c>
      <c r="B48" s="17"/>
      <c r="C48" s="18"/>
      <c r="D48" s="18"/>
      <c r="E48" s="19"/>
      <c r="F48" s="20"/>
      <c r="G48" s="20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65"/>
    </row>
    <row r="49" spans="1:24" s="7" customFormat="1" ht="15" hidden="1" x14ac:dyDescent="0.35">
      <c r="A49" s="21" t="s">
        <v>116</v>
      </c>
      <c r="B49" s="17"/>
      <c r="C49" s="18"/>
      <c r="D49" s="18"/>
      <c r="E49" s="19"/>
      <c r="F49" s="20"/>
      <c r="G49" s="20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65"/>
    </row>
    <row r="50" spans="1:24" s="30" customFormat="1" ht="15.5" hidden="1" x14ac:dyDescent="0.35">
      <c r="A50" s="97" t="s">
        <v>117</v>
      </c>
      <c r="B50" s="23" t="s">
        <v>49</v>
      </c>
      <c r="C50" s="98" t="s">
        <v>118</v>
      </c>
      <c r="D50" s="39" t="s">
        <v>119</v>
      </c>
      <c r="E50" s="41" t="s">
        <v>120</v>
      </c>
      <c r="F50" s="38">
        <v>17.800999999999998</v>
      </c>
      <c r="G50" s="99" t="s">
        <v>26</v>
      </c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>
        <v>16560</v>
      </c>
      <c r="S50" s="73"/>
      <c r="T50" s="73"/>
      <c r="U50" s="73"/>
      <c r="V50" s="73"/>
      <c r="W50" s="65">
        <f>R50</f>
        <v>16560</v>
      </c>
    </row>
    <row r="51" spans="1:24" s="30" customFormat="1" ht="14.5" hidden="1" x14ac:dyDescent="0.35">
      <c r="A51" s="42"/>
      <c r="B51" s="23"/>
      <c r="C51" s="54"/>
      <c r="D51" s="39"/>
      <c r="E51" s="54"/>
      <c r="F51" s="21"/>
      <c r="G51" s="21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65"/>
    </row>
    <row r="52" spans="1:24" s="30" customFormat="1" ht="14.5" hidden="1" x14ac:dyDescent="0.35">
      <c r="A52" s="46"/>
      <c r="B52" s="23"/>
      <c r="C52" s="39"/>
      <c r="D52" s="39"/>
      <c r="E52" s="41"/>
      <c r="F52" s="38"/>
      <c r="G52" s="38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65"/>
    </row>
    <row r="53" spans="1:24" s="30" customFormat="1" ht="14.5" hidden="1" x14ac:dyDescent="0.35">
      <c r="A53" s="46"/>
      <c r="B53" s="23"/>
      <c r="C53" s="39"/>
      <c r="D53" s="39"/>
      <c r="E53" s="41"/>
      <c r="F53" s="38"/>
      <c r="G53" s="38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65"/>
      <c r="X53" s="47"/>
    </row>
    <row r="54" spans="1:24" s="30" customFormat="1" ht="14.5" hidden="1" x14ac:dyDescent="0.35">
      <c r="A54" s="40"/>
      <c r="B54" s="23"/>
      <c r="C54" s="45"/>
      <c r="D54" s="45"/>
      <c r="E54" s="45"/>
      <c r="F54" s="23"/>
      <c r="G54" s="2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65"/>
    </row>
    <row r="55" spans="1:24" s="30" customFormat="1" ht="14.5" hidden="1" x14ac:dyDescent="0.35">
      <c r="A55" s="42"/>
      <c r="B55" s="23"/>
      <c r="C55" s="21"/>
      <c r="D55" s="21"/>
      <c r="E55" s="21"/>
      <c r="F55" s="43"/>
      <c r="G55" s="43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65"/>
    </row>
    <row r="56" spans="1:24" s="30" customFormat="1" ht="14.5" hidden="1" x14ac:dyDescent="0.35">
      <c r="A56" s="42"/>
      <c r="B56" s="23"/>
      <c r="C56" s="21"/>
      <c r="D56" s="21"/>
      <c r="E56" s="21"/>
      <c r="F56" s="43"/>
      <c r="G56" s="43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65"/>
    </row>
    <row r="57" spans="1:24" s="30" customFormat="1" ht="14.5" hidden="1" x14ac:dyDescent="0.35">
      <c r="A57" s="15" t="s">
        <v>8</v>
      </c>
      <c r="B57" s="23"/>
      <c r="C57" s="21"/>
      <c r="D57" s="21"/>
      <c r="E57" s="21"/>
      <c r="F57" s="43"/>
      <c r="G57" s="43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65"/>
    </row>
    <row r="58" spans="1:24" s="30" customFormat="1" ht="14.5" hidden="1" x14ac:dyDescent="0.35">
      <c r="A58" s="21" t="s">
        <v>45</v>
      </c>
      <c r="B58" s="23"/>
      <c r="C58" s="21"/>
      <c r="D58" s="21"/>
      <c r="E58" s="21"/>
      <c r="F58" s="43"/>
      <c r="G58" s="43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65"/>
    </row>
    <row r="59" spans="1:24" s="30" customFormat="1" ht="14.5" hidden="1" x14ac:dyDescent="0.35">
      <c r="A59" s="64" t="s">
        <v>48</v>
      </c>
      <c r="B59" s="23" t="s">
        <v>49</v>
      </c>
      <c r="C59" s="49" t="s">
        <v>50</v>
      </c>
      <c r="D59" s="21" t="s">
        <v>14</v>
      </c>
      <c r="E59" s="21">
        <v>6501</v>
      </c>
      <c r="F59" s="23">
        <v>17.259</v>
      </c>
      <c r="G59" s="68" t="s">
        <v>27</v>
      </c>
      <c r="H59" s="51"/>
      <c r="I59" s="51"/>
      <c r="J59" s="51">
        <f>770588-1</f>
        <v>770587</v>
      </c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65">
        <f>SUM(J59)</f>
        <v>770587</v>
      </c>
    </row>
    <row r="60" spans="1:24" s="30" customFormat="1" ht="14.5" hidden="1" x14ac:dyDescent="0.35">
      <c r="A60" s="64" t="s">
        <v>48</v>
      </c>
      <c r="B60" s="23" t="s">
        <v>51</v>
      </c>
      <c r="C60" s="49" t="s">
        <v>50</v>
      </c>
      <c r="D60" s="21" t="s">
        <v>14</v>
      </c>
      <c r="E60" s="21">
        <v>6501</v>
      </c>
      <c r="F60" s="23">
        <v>17.259</v>
      </c>
      <c r="G60" s="68" t="s">
        <v>27</v>
      </c>
      <c r="H60" s="51"/>
      <c r="I60" s="51"/>
      <c r="J60" s="51">
        <v>1</v>
      </c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65">
        <f t="shared" ref="W60:W75" si="1">SUM(J60)</f>
        <v>1</v>
      </c>
    </row>
    <row r="61" spans="1:24" s="30" customFormat="1" ht="14.5" hidden="1" x14ac:dyDescent="0.35">
      <c r="A61" s="37" t="s">
        <v>52</v>
      </c>
      <c r="B61" s="23" t="s">
        <v>49</v>
      </c>
      <c r="C61" s="49" t="s">
        <v>53</v>
      </c>
      <c r="D61" s="21" t="s">
        <v>18</v>
      </c>
      <c r="E61" s="21">
        <v>6502</v>
      </c>
      <c r="F61" s="21">
        <v>17.257999999999999</v>
      </c>
      <c r="G61" s="68" t="s">
        <v>27</v>
      </c>
      <c r="H61" s="51"/>
      <c r="I61" s="51"/>
      <c r="J61" s="51">
        <f>139120-1</f>
        <v>139119</v>
      </c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65">
        <f t="shared" si="1"/>
        <v>139119</v>
      </c>
    </row>
    <row r="62" spans="1:24" s="30" customFormat="1" ht="14.5" hidden="1" x14ac:dyDescent="0.35">
      <c r="A62" s="37" t="s">
        <v>52</v>
      </c>
      <c r="B62" s="23" t="s">
        <v>51</v>
      </c>
      <c r="C62" s="49" t="s">
        <v>53</v>
      </c>
      <c r="D62" s="21" t="s">
        <v>18</v>
      </c>
      <c r="E62" s="21">
        <v>6502</v>
      </c>
      <c r="F62" s="21">
        <v>17.257999999999999</v>
      </c>
      <c r="G62" s="68" t="s">
        <v>27</v>
      </c>
      <c r="H62" s="51"/>
      <c r="I62" s="51"/>
      <c r="J62" s="51">
        <v>1</v>
      </c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65">
        <f t="shared" si="1"/>
        <v>1</v>
      </c>
    </row>
    <row r="63" spans="1:24" s="30" customFormat="1" ht="14.5" hidden="1" x14ac:dyDescent="0.35">
      <c r="A63" s="40"/>
      <c r="B63" s="23"/>
      <c r="C63" s="21"/>
      <c r="D63" s="21"/>
      <c r="E63" s="21"/>
      <c r="F63" s="21"/>
      <c r="G63" s="68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65">
        <f t="shared" si="1"/>
        <v>0</v>
      </c>
    </row>
    <row r="64" spans="1:24" s="30" customFormat="1" ht="14.5" hidden="1" x14ac:dyDescent="0.35">
      <c r="A64" s="40"/>
      <c r="B64" s="23"/>
      <c r="C64" s="21"/>
      <c r="D64" s="21"/>
      <c r="E64" s="21"/>
      <c r="F64" s="21"/>
      <c r="G64" s="68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65">
        <f t="shared" si="1"/>
        <v>0</v>
      </c>
    </row>
    <row r="65" spans="1:23" s="30" customFormat="1" ht="14.5" hidden="1" x14ac:dyDescent="0.35">
      <c r="A65" s="40"/>
      <c r="B65" s="23"/>
      <c r="C65" s="21"/>
      <c r="D65" s="21"/>
      <c r="E65" s="21"/>
      <c r="F65" s="21"/>
      <c r="G65" s="68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65">
        <f t="shared" si="1"/>
        <v>0</v>
      </c>
    </row>
    <row r="66" spans="1:23" s="30" customFormat="1" ht="14.5" hidden="1" x14ac:dyDescent="0.35">
      <c r="A66" s="37" t="s">
        <v>52</v>
      </c>
      <c r="B66" s="23" t="s">
        <v>49</v>
      </c>
      <c r="C66" s="49" t="s">
        <v>78</v>
      </c>
      <c r="D66" s="21" t="s">
        <v>18</v>
      </c>
      <c r="E66" s="21">
        <v>6502</v>
      </c>
      <c r="F66" s="21">
        <v>17.257999999999999</v>
      </c>
      <c r="G66" s="82" t="s">
        <v>27</v>
      </c>
      <c r="H66" s="51"/>
      <c r="I66" s="51"/>
      <c r="J66" s="51"/>
      <c r="K66" s="51"/>
      <c r="L66" s="51"/>
      <c r="M66" s="51"/>
      <c r="N66" s="51">
        <f>568541-1</f>
        <v>568540</v>
      </c>
      <c r="O66" s="51"/>
      <c r="P66" s="51"/>
      <c r="Q66" s="51"/>
      <c r="R66" s="51"/>
      <c r="S66" s="51"/>
      <c r="T66" s="51"/>
      <c r="U66" s="51"/>
      <c r="V66" s="51"/>
      <c r="W66" s="65">
        <f>SUM(N66)</f>
        <v>568540</v>
      </c>
    </row>
    <row r="67" spans="1:23" s="30" customFormat="1" ht="14.5" hidden="1" x14ac:dyDescent="0.35">
      <c r="A67" s="37" t="s">
        <v>52</v>
      </c>
      <c r="B67" s="23" t="s">
        <v>51</v>
      </c>
      <c r="C67" s="49" t="s">
        <v>78</v>
      </c>
      <c r="D67" s="21" t="s">
        <v>18</v>
      </c>
      <c r="E67" s="21">
        <v>6502</v>
      </c>
      <c r="F67" s="21">
        <v>17.257999999999999</v>
      </c>
      <c r="G67" s="82" t="s">
        <v>27</v>
      </c>
      <c r="H67" s="51"/>
      <c r="I67" s="51"/>
      <c r="J67" s="51"/>
      <c r="K67" s="51"/>
      <c r="L67" s="51"/>
      <c r="M67" s="51"/>
      <c r="N67" s="51">
        <v>1</v>
      </c>
      <c r="O67" s="51"/>
      <c r="P67" s="51"/>
      <c r="Q67" s="51"/>
      <c r="R67" s="51"/>
      <c r="S67" s="51"/>
      <c r="T67" s="51"/>
      <c r="U67" s="51"/>
      <c r="V67" s="51"/>
      <c r="W67" s="65">
        <f>SUM(N67)</f>
        <v>1</v>
      </c>
    </row>
    <row r="68" spans="1:23" s="30" customFormat="1" ht="14.5" hidden="1" x14ac:dyDescent="0.35">
      <c r="A68" s="40"/>
      <c r="B68" s="55"/>
      <c r="C68" s="38"/>
      <c r="D68" s="21"/>
      <c r="E68" s="23"/>
      <c r="F68" s="21"/>
      <c r="G68" s="68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65">
        <f t="shared" si="1"/>
        <v>0</v>
      </c>
    </row>
    <row r="69" spans="1:23" s="30" customFormat="1" ht="14.5" hidden="1" x14ac:dyDescent="0.35">
      <c r="A69" s="40" t="s">
        <v>92</v>
      </c>
      <c r="B69" s="23" t="s">
        <v>49</v>
      </c>
      <c r="C69" s="21" t="s">
        <v>93</v>
      </c>
      <c r="D69" s="21" t="s">
        <v>17</v>
      </c>
      <c r="E69" s="21">
        <v>6503</v>
      </c>
      <c r="F69" s="21">
        <v>17.277999999999999</v>
      </c>
      <c r="G69" s="82" t="s">
        <v>27</v>
      </c>
      <c r="H69" s="51"/>
      <c r="I69" s="51"/>
      <c r="J69" s="51"/>
      <c r="K69" s="51"/>
      <c r="L69" s="51"/>
      <c r="M69" s="51"/>
      <c r="N69" s="51"/>
      <c r="O69" s="51"/>
      <c r="P69" s="51">
        <f>146418-1</f>
        <v>146417</v>
      </c>
      <c r="Q69" s="51"/>
      <c r="R69" s="51"/>
      <c r="S69" s="51"/>
      <c r="T69" s="51"/>
      <c r="U69" s="51"/>
      <c r="V69" s="51"/>
      <c r="W69" s="65">
        <f t="shared" si="1"/>
        <v>0</v>
      </c>
    </row>
    <row r="70" spans="1:23" s="30" customFormat="1" ht="14.5" hidden="1" x14ac:dyDescent="0.35">
      <c r="A70" s="40" t="s">
        <v>92</v>
      </c>
      <c r="B70" s="23" t="s">
        <v>51</v>
      </c>
      <c r="C70" s="21" t="s">
        <v>93</v>
      </c>
      <c r="D70" s="21" t="s">
        <v>17</v>
      </c>
      <c r="E70" s="21">
        <v>6503</v>
      </c>
      <c r="F70" s="21">
        <v>17.277999999999999</v>
      </c>
      <c r="G70" s="82" t="s">
        <v>27</v>
      </c>
      <c r="H70" s="51"/>
      <c r="I70" s="51"/>
      <c r="J70" s="51"/>
      <c r="K70" s="51"/>
      <c r="L70" s="51"/>
      <c r="M70" s="51"/>
      <c r="N70" s="51"/>
      <c r="O70" s="51"/>
      <c r="P70" s="51">
        <v>1</v>
      </c>
      <c r="Q70" s="51"/>
      <c r="R70" s="51"/>
      <c r="S70" s="51"/>
      <c r="T70" s="51"/>
      <c r="U70" s="51"/>
      <c r="V70" s="51"/>
      <c r="W70" s="65">
        <f t="shared" si="1"/>
        <v>0</v>
      </c>
    </row>
    <row r="71" spans="1:23" s="30" customFormat="1" ht="14.5" hidden="1" x14ac:dyDescent="0.35">
      <c r="A71" s="40" t="s">
        <v>92</v>
      </c>
      <c r="B71" s="23" t="s">
        <v>49</v>
      </c>
      <c r="C71" s="21" t="s">
        <v>94</v>
      </c>
      <c r="D71" s="21" t="s">
        <v>17</v>
      </c>
      <c r="E71" s="21">
        <v>6503</v>
      </c>
      <c r="F71" s="21">
        <v>17.277999999999999</v>
      </c>
      <c r="G71" s="82" t="s">
        <v>27</v>
      </c>
      <c r="H71" s="51"/>
      <c r="I71" s="51"/>
      <c r="J71" s="51"/>
      <c r="K71" s="51"/>
      <c r="L71" s="51"/>
      <c r="M71" s="51"/>
      <c r="N71" s="51"/>
      <c r="O71" s="51"/>
      <c r="P71" s="51">
        <f>532806-1</f>
        <v>532805</v>
      </c>
      <c r="Q71" s="51"/>
      <c r="R71" s="51"/>
      <c r="S71" s="51"/>
      <c r="T71" s="51"/>
      <c r="U71" s="51"/>
      <c r="V71" s="51"/>
      <c r="W71" s="65">
        <f t="shared" si="1"/>
        <v>0</v>
      </c>
    </row>
    <row r="72" spans="1:23" s="16" customFormat="1" ht="14.5" hidden="1" x14ac:dyDescent="0.35">
      <c r="A72" s="40" t="s">
        <v>92</v>
      </c>
      <c r="B72" s="23" t="s">
        <v>51</v>
      </c>
      <c r="C72" s="21" t="s">
        <v>94</v>
      </c>
      <c r="D72" s="21" t="s">
        <v>17</v>
      </c>
      <c r="E72" s="21">
        <v>6503</v>
      </c>
      <c r="F72" s="21">
        <v>17.277999999999999</v>
      </c>
      <c r="G72" s="82" t="s">
        <v>27</v>
      </c>
      <c r="H72" s="51"/>
      <c r="I72" s="51"/>
      <c r="J72" s="51"/>
      <c r="K72" s="51"/>
      <c r="L72" s="51"/>
      <c r="M72" s="51"/>
      <c r="N72" s="51"/>
      <c r="O72" s="51"/>
      <c r="P72" s="51">
        <v>1</v>
      </c>
      <c r="Q72" s="51"/>
      <c r="R72" s="51"/>
      <c r="S72" s="51"/>
      <c r="T72" s="51"/>
      <c r="U72" s="51"/>
      <c r="V72" s="51"/>
      <c r="W72" s="65">
        <f t="shared" si="1"/>
        <v>0</v>
      </c>
    </row>
    <row r="73" spans="1:23" s="7" customFormat="1" ht="15" hidden="1" x14ac:dyDescent="0.35">
      <c r="A73" s="46"/>
      <c r="B73" s="55"/>
      <c r="C73" s="38"/>
      <c r="D73" s="21"/>
      <c r="E73" s="23"/>
      <c r="F73" s="21"/>
      <c r="G73" s="21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65">
        <f t="shared" si="1"/>
        <v>0</v>
      </c>
    </row>
    <row r="74" spans="1:23" s="7" customFormat="1" ht="15" hidden="1" x14ac:dyDescent="0.35">
      <c r="A74" s="46"/>
      <c r="B74" s="23"/>
      <c r="C74" s="38"/>
      <c r="D74" s="21"/>
      <c r="E74" s="23"/>
      <c r="F74" s="21"/>
      <c r="G74" s="21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65">
        <f t="shared" si="1"/>
        <v>0</v>
      </c>
    </row>
    <row r="75" spans="1:23" s="7" customFormat="1" ht="15" hidden="1" x14ac:dyDescent="0.35">
      <c r="A75" s="48"/>
      <c r="B75" s="23"/>
      <c r="C75" s="21"/>
      <c r="D75" s="21"/>
      <c r="E75" s="23"/>
      <c r="F75" s="21"/>
      <c r="G75" s="21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65">
        <f t="shared" si="1"/>
        <v>0</v>
      </c>
    </row>
    <row r="76" spans="1:23" s="7" customFormat="1" ht="15" hidden="1" x14ac:dyDescent="0.35">
      <c r="A76" s="48"/>
      <c r="B76" s="23"/>
      <c r="C76" s="21"/>
      <c r="D76" s="21"/>
      <c r="E76" s="23"/>
      <c r="F76" s="21"/>
      <c r="G76" s="21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65"/>
    </row>
    <row r="77" spans="1:23" s="7" customFormat="1" ht="15" hidden="1" x14ac:dyDescent="0.35">
      <c r="A77" s="48"/>
      <c r="B77" s="23"/>
      <c r="C77" s="21"/>
      <c r="D77" s="21"/>
      <c r="E77" s="23"/>
      <c r="F77" s="21"/>
      <c r="G77" s="21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65"/>
    </row>
    <row r="78" spans="1:23" s="7" customFormat="1" ht="15" hidden="1" x14ac:dyDescent="0.35">
      <c r="A78" s="48"/>
      <c r="B78" s="23"/>
      <c r="C78" s="21"/>
      <c r="D78" s="21"/>
      <c r="E78" s="23"/>
      <c r="F78" s="21"/>
      <c r="G78" s="21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65"/>
    </row>
    <row r="79" spans="1:23" s="7" customFormat="1" ht="15" x14ac:dyDescent="0.35">
      <c r="A79" s="10"/>
      <c r="B79" s="27"/>
      <c r="C79" s="27"/>
      <c r="D79" s="20"/>
      <c r="E79" s="20"/>
      <c r="F79" s="20"/>
      <c r="G79" s="20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65"/>
    </row>
    <row r="80" spans="1:23" s="7" customFormat="1" ht="18" x14ac:dyDescent="0.4">
      <c r="A80" s="11" t="s">
        <v>0</v>
      </c>
      <c r="B80" s="28"/>
      <c r="C80" s="29"/>
      <c r="D80" s="29"/>
      <c r="E80" s="29"/>
      <c r="F80" s="29"/>
      <c r="G80" s="29"/>
      <c r="H80" s="53">
        <f>SUM(H19:H79)</f>
        <v>75000</v>
      </c>
      <c r="I80" s="60">
        <f>SUM(I19:I79)</f>
        <v>0</v>
      </c>
      <c r="J80" s="53">
        <f>SUM(J57:J77)</f>
        <v>909708</v>
      </c>
      <c r="K80" s="53">
        <f>SUM(K6:K11)</f>
        <v>612583.53</v>
      </c>
      <c r="L80" s="53">
        <f>SUM(L7:L79)</f>
        <v>95000</v>
      </c>
      <c r="M80" s="53">
        <f>SUM(M13:M31)</f>
        <v>3153.57</v>
      </c>
      <c r="N80" s="53">
        <f>SUM(N65:N78)</f>
        <v>568541</v>
      </c>
      <c r="O80" s="53">
        <f>SUM(O13:O79)</f>
        <v>124911.34</v>
      </c>
      <c r="P80" s="53">
        <f>SUM(P67:P77)</f>
        <v>679224</v>
      </c>
      <c r="Q80" s="53">
        <f>SUM(Q13:Q31)</f>
        <v>20267.73</v>
      </c>
      <c r="R80" s="53">
        <f>SUM(R49:R53)</f>
        <v>16560</v>
      </c>
      <c r="S80" s="53">
        <f>SUM(S13:S27)</f>
        <v>56543</v>
      </c>
      <c r="T80" s="53">
        <f>SUM(T13:T31)</f>
        <v>4574.2700000000041</v>
      </c>
      <c r="U80" s="53">
        <f>SUM(U13:U30)</f>
        <v>20160.34</v>
      </c>
      <c r="V80" s="53">
        <f>SUM(V13:V29)</f>
        <v>1537.47</v>
      </c>
      <c r="W80" s="65"/>
    </row>
    <row r="81" spans="1:23" s="7" customFormat="1" ht="18" x14ac:dyDescent="0.4">
      <c r="A81" s="31"/>
      <c r="B81" s="32"/>
      <c r="C81" s="33"/>
      <c r="D81" s="33"/>
      <c r="E81" s="33"/>
      <c r="F81" s="33"/>
      <c r="G81" s="33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5"/>
    </row>
    <row r="82" spans="1:23" ht="15" x14ac:dyDescent="0.35">
      <c r="A82" s="30" t="s">
        <v>9</v>
      </c>
      <c r="B82" s="7"/>
    </row>
    <row r="83" spans="1:23" ht="15" hidden="1" customHeight="1" x14ac:dyDescent="0.35">
      <c r="A83" s="30" t="s">
        <v>34</v>
      </c>
    </row>
    <row r="84" spans="1:23" ht="14.5" hidden="1" x14ac:dyDescent="0.35">
      <c r="A84" s="58" t="s">
        <v>33</v>
      </c>
    </row>
    <row r="85" spans="1:23" ht="14.5" hidden="1" x14ac:dyDescent="0.35">
      <c r="A85" s="30" t="s">
        <v>47</v>
      </c>
    </row>
    <row r="86" spans="1:23" ht="14.5" hidden="1" x14ac:dyDescent="0.35">
      <c r="A86" s="58" t="s">
        <v>46</v>
      </c>
    </row>
    <row r="87" spans="1:23" ht="14.5" hidden="1" x14ac:dyDescent="0.35">
      <c r="A87" s="30" t="s">
        <v>55</v>
      </c>
    </row>
    <row r="88" spans="1:23" ht="14.5" hidden="1" x14ac:dyDescent="0.35">
      <c r="A88" s="58" t="s">
        <v>54</v>
      </c>
    </row>
    <row r="89" spans="1:23" ht="14.5" hidden="1" x14ac:dyDescent="0.35">
      <c r="A89" s="30" t="s">
        <v>63</v>
      </c>
    </row>
    <row r="90" spans="1:23" ht="14.5" hidden="1" x14ac:dyDescent="0.35">
      <c r="A90" s="58" t="s">
        <v>62</v>
      </c>
    </row>
    <row r="91" spans="1:23" ht="14.5" hidden="1" x14ac:dyDescent="0.35">
      <c r="A91" s="30" t="s">
        <v>71</v>
      </c>
    </row>
    <row r="92" spans="1:23" ht="14.5" hidden="1" x14ac:dyDescent="0.35">
      <c r="A92" s="58" t="s">
        <v>70</v>
      </c>
    </row>
    <row r="93" spans="1:23" ht="14.5" hidden="1" x14ac:dyDescent="0.35">
      <c r="A93" s="30" t="s">
        <v>77</v>
      </c>
    </row>
    <row r="94" spans="1:23" ht="14.5" hidden="1" x14ac:dyDescent="0.35">
      <c r="A94" s="58" t="s">
        <v>76</v>
      </c>
    </row>
    <row r="95" spans="1:23" s="30" customFormat="1" ht="14.5" hidden="1" x14ac:dyDescent="0.35">
      <c r="A95" s="30" t="s">
        <v>82</v>
      </c>
      <c r="C95" s="54"/>
      <c r="D95" s="54"/>
      <c r="E95" s="54"/>
      <c r="F95" s="54"/>
      <c r="G95" s="54"/>
      <c r="H95" s="54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4"/>
    </row>
    <row r="96" spans="1:23" ht="14.5" hidden="1" x14ac:dyDescent="0.35">
      <c r="A96" s="58" t="s">
        <v>80</v>
      </c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6"/>
    </row>
    <row r="97" spans="1:13" s="88" customFormat="1" ht="12.5" hidden="1" x14ac:dyDescent="0.3">
      <c r="A97" s="87" t="s">
        <v>81</v>
      </c>
      <c r="C97" s="89"/>
      <c r="D97" s="89"/>
      <c r="E97" s="89"/>
      <c r="F97" s="89"/>
      <c r="G97" s="89"/>
      <c r="H97" s="90"/>
      <c r="I97" s="90"/>
      <c r="J97" s="90"/>
      <c r="K97" s="90"/>
      <c r="L97" s="90"/>
      <c r="M97" s="90"/>
    </row>
    <row r="99" spans="1:13" ht="14.5" hidden="1" x14ac:dyDescent="0.35">
      <c r="A99" s="30" t="s">
        <v>90</v>
      </c>
    </row>
    <row r="100" spans="1:13" ht="14.5" hidden="1" x14ac:dyDescent="0.35">
      <c r="A100" s="58" t="s">
        <v>89</v>
      </c>
    </row>
    <row r="101" spans="1:13" ht="14.5" hidden="1" x14ac:dyDescent="0.35">
      <c r="A101" s="30" t="s">
        <v>97</v>
      </c>
    </row>
    <row r="102" spans="1:13" ht="14.5" hidden="1" x14ac:dyDescent="0.35">
      <c r="A102" s="58" t="s">
        <v>96</v>
      </c>
    </row>
    <row r="103" spans="1:13" ht="14.5" hidden="1" x14ac:dyDescent="0.35">
      <c r="A103" s="30" t="s">
        <v>115</v>
      </c>
    </row>
    <row r="104" spans="1:13" ht="14.5" hidden="1" x14ac:dyDescent="0.35">
      <c r="A104" s="58" t="s">
        <v>114</v>
      </c>
    </row>
    <row r="105" spans="1:13" ht="14.5" hidden="1" x14ac:dyDescent="0.35">
      <c r="A105" s="30" t="s">
        <v>124</v>
      </c>
    </row>
    <row r="106" spans="1:13" ht="14.5" hidden="1" x14ac:dyDescent="0.35">
      <c r="A106" s="58" t="s">
        <v>123</v>
      </c>
    </row>
    <row r="107" spans="1:13" ht="14.5" hidden="1" x14ac:dyDescent="0.35">
      <c r="A107" s="30" t="s">
        <v>135</v>
      </c>
    </row>
    <row r="108" spans="1:13" ht="14.5" hidden="1" x14ac:dyDescent="0.35">
      <c r="A108" s="58" t="s">
        <v>136</v>
      </c>
    </row>
    <row r="109" spans="1:13" ht="14.5" hidden="1" x14ac:dyDescent="0.35">
      <c r="A109" s="30" t="s">
        <v>140</v>
      </c>
    </row>
    <row r="110" spans="1:13" ht="14.5" hidden="1" x14ac:dyDescent="0.35">
      <c r="A110" s="58" t="s">
        <v>141</v>
      </c>
    </row>
    <row r="111" spans="1:13" ht="14.5" x14ac:dyDescent="0.35">
      <c r="A111" s="30" t="s">
        <v>142</v>
      </c>
    </row>
    <row r="112" spans="1:13" ht="14.5" x14ac:dyDescent="0.35">
      <c r="A112" s="58" t="s">
        <v>96</v>
      </c>
    </row>
    <row r="124" spans="1:1" ht="14.5" x14ac:dyDescent="0.35">
      <c r="A124" s="16" t="s">
        <v>28</v>
      </c>
    </row>
    <row r="125" spans="1:1" ht="14.5" x14ac:dyDescent="0.35">
      <c r="A125" s="70" t="s">
        <v>31</v>
      </c>
    </row>
    <row r="126" spans="1:1" ht="14.5" x14ac:dyDescent="0.35">
      <c r="A126" s="16" t="s">
        <v>29</v>
      </c>
    </row>
    <row r="127" spans="1:1" ht="14.5" x14ac:dyDescent="0.35">
      <c r="A127" s="70" t="s">
        <v>30</v>
      </c>
    </row>
  </sheetData>
  <mergeCells count="1">
    <mergeCell ref="B1:H1"/>
  </mergeCells>
  <phoneticPr fontId="0" type="noConversion"/>
  <hyperlinks>
    <hyperlink ref="A97" r:id="rId1" display="mailto:Lisa.J.Caissie@mass.gov" xr:uid="{4425D71A-C615-4E20-B2E9-1D9B3440C0A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2019-01-09T17:47:21Z</cp:lastPrinted>
  <dcterms:created xsi:type="dcterms:W3CDTF">2000-04-13T13:33:42Z</dcterms:created>
  <dcterms:modified xsi:type="dcterms:W3CDTF">2025-03-06T16:08:19Z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