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SHORE/"/>
    </mc:Choice>
  </mc:AlternateContent>
  <xr:revisionPtr revIDLastSave="0" documentId="8_{35997A0A-1260-4AB9-985B-F05C0628AA08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NORTH SHORE" sheetId="2" r:id="rId1"/>
  </sheets>
  <definedNames>
    <definedName name="_xlnm.Print_Area" localSheetId="0">'NORTH SHORE'!$A$1:$H$78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7" i="2" l="1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16" i="2"/>
  <c r="AA76" i="2"/>
  <c r="Z76" i="2"/>
  <c r="Y30" i="2"/>
  <c r="Y76" i="2" s="1"/>
  <c r="X76" i="2"/>
  <c r="W76" i="2"/>
  <c r="V76" i="2" l="1"/>
  <c r="U76" i="2"/>
  <c r="T76" i="2"/>
  <c r="S16" i="2"/>
  <c r="R76" i="2"/>
  <c r="Q76" i="2"/>
  <c r="P67" i="2"/>
  <c r="P65" i="2"/>
  <c r="O21" i="2"/>
  <c r="N62" i="2"/>
  <c r="M76" i="2"/>
  <c r="S76" i="2" l="1"/>
  <c r="P76" i="2"/>
  <c r="O76" i="2"/>
  <c r="N76" i="2"/>
  <c r="AB9" i="2"/>
  <c r="L76" i="2"/>
  <c r="AB8" i="2"/>
  <c r="K76" i="2"/>
  <c r="J57" i="2"/>
  <c r="J55" i="2"/>
  <c r="J76" i="2" l="1"/>
  <c r="H39" i="2"/>
  <c r="I76" i="2" l="1"/>
  <c r="H76" i="2"/>
</calcChain>
</file>

<file path=xl/sharedStrings.xml><?xml version="1.0" encoding="utf-8"?>
<sst xmlns="http://schemas.openxmlformats.org/spreadsheetml/2006/main" count="267" uniqueCount="167">
  <si>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</si>
  <si>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</si>
  <si>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</si>
  <si>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</si>
  <si>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</si>
  <si>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</si>
  <si>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</si>
  <si>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</si>
  <si>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</si>
  <si>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</si>
  <si>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</si>
  <si>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</si>
  <si>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</si>
  <si>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</si>
  <si>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</si>
  <si>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4400-3067</t>
  </si>
  <si>
    <t>K103</t>
  </si>
  <si>
    <t>7003-1778</t>
  </si>
  <si>
    <t>7003-1630</t>
  </si>
  <si>
    <t>7002-6626</t>
  </si>
  <si>
    <t>K107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</si>
  <si>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</si>
  <si>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</si>
  <si>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</si>
  <si>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</si>
  <si>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</si>
  <si>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</si>
  <si>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</si>
  <si>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</si>
  <si>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</si>
  <si>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</si>
  <si>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</si>
  <si>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</si>
  <si>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</si>
  <si>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</si>
  <si>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</si>
  <si>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</si>
  <si>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</si>
  <si>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</si>
  <si>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</si>
  <si>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</si>
  <si>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</si>
  <si>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</si>
  <si>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</si>
  <si>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</si>
  <si>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</si>
  <si>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</si>
  <si>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</si>
  <si>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</si>
  <si>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</si>
  <si>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</si>
  <si>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</si>
  <si>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</si>
  <si>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</si>
  <si>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</si>
  <si>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</si>
  <si>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</si>
  <si>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</si>
  <si>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</si>
  <si>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</si>
  <si>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</si>
  <si>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</si>
  <si>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</si>
  <si>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</si>
  <si>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</si>
  <si>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</si>
  <si>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</si>
  <si>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</si>
  <si>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</si>
  <si>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</si>
  <si>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</si>
  <si>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</si>
  <si>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</si>
  <si>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</si>
  <si>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</si>
  <si>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</si>
  <si>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</si>
  <si>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</si>
  <si>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</si>
  <si>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</si>
  <si>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</si>
  <si>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</si>
  <si>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</si>
  <si>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</si>
  <si>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</si>
  <si>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</si>
  <si>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</si>
  <si>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</si>
  <si>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</si>
  <si>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</si>
  <si>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</si>
  <si>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</si>
  <si>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</si>
  <si>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</si>
  <si>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</si>
  <si>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</si>
  <si>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</si>
  <si>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</si>
  <si>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</si>
  <si>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</si>
  <si>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</si>
  <si>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</si>
  <si>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</si>
  <si>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</si>
  <si>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</si>
  <si>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</si>
  <si>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</si>
  <si>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</si>
  <si>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</si>
  <si>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</si>
  <si>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</si>
  <si>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</si>
  <si>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</si>
  <si>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</si>
  <si>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25CCSALEVETSUI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</si>
  <si>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</si>
  <si>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</si>
  <si>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</si>
  <si>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</si>
  <si>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</si>
  <si>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</si>
  <si>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</si>
  <si>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</si>
  <si>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</si>
  <si>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</si>
  <si>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K105</t>
  </si>
  <si>
    <t>JULY 1, 2025-JUNE 30, 2026</t>
  </si>
  <si>
    <t>WP 10%</t>
  </si>
  <si>
    <t>BUDGET #11 FY25</t>
  </si>
  <si>
    <t>DTA WPP</t>
  </si>
  <si>
    <t>SPSS2025</t>
  </si>
  <si>
    <t>4400-1979</t>
  </si>
  <si>
    <t>K227</t>
  </si>
  <si>
    <t>BUDGET #11 FY25 JANUARY 17, 2025</t>
  </si>
  <si>
    <t>TO ADD DTA WPP</t>
  </si>
  <si>
    <t>FES2024</t>
  </si>
  <si>
    <t>FY24 WP 10%</t>
  </si>
  <si>
    <t>BUDGET #12 FY25</t>
  </si>
  <si>
    <t>BUDGET #12 FY25 FEB. 7, 2025</t>
  </si>
  <si>
    <t>TO ADD FY24 WP</t>
  </si>
  <si>
    <t>BUDGET #13  FY25 MARCH 6, 2025</t>
  </si>
  <si>
    <t>BUDGET #13 FY25</t>
  </si>
  <si>
    <t>MA SCSEP</t>
  </si>
  <si>
    <t>FAD24A60AD</t>
  </si>
  <si>
    <t>9110-1178</t>
  </si>
  <si>
    <t>K116</t>
  </si>
  <si>
    <t>OPERATION ABLE</t>
  </si>
  <si>
    <t>DCSSCSEP25</t>
  </si>
  <si>
    <t>7003-0006</t>
  </si>
  <si>
    <t>K246</t>
  </si>
  <si>
    <t>BUDGET #14  FY25 APRIL 2, 2025</t>
  </si>
  <si>
    <t>BUDGET #14 FY25</t>
  </si>
  <si>
    <t>BUDGET #15 FY25</t>
  </si>
  <si>
    <t>BUDGET #15  FY25 MAY 2, 2025</t>
  </si>
  <si>
    <t>TO ADD WPP EXPANSION FUNDS</t>
  </si>
  <si>
    <t>BUDGET #16  FY25 MAY 15, 2025</t>
  </si>
  <si>
    <t>BUDGET #16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</si>
  <si>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</si>
  <si>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</si>
  <si>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</si>
  <si>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</si>
  <si>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</si>
  <si>
    <t>BUDGET #17 FY25</t>
  </si>
  <si>
    <t>BUDGET #18 FY25</t>
  </si>
  <si>
    <t>BUDGET #18 FY25 JULY 1 2025</t>
  </si>
  <si>
    <t>TO MOVE FUNDS TO FY26</t>
  </si>
  <si>
    <t>TO EXTEND RESEA SERVICE DATE TO 9/30/026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</si>
</sst>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Book Antiqua"/>
      <family val="1"/>
    </font>
    <font>
      <b/>
      <sz val="16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  <font>
      <b/>
      <sz val="11"/>
      <color rgb="FFEE0000"/>
      <name val="Book Antiqua"/>
      <family val="1"/>
    </font>
    <font>
      <b/>
      <sz val="9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u/>
      <sz val="10"/>
      <color rgb="FFFF0000"/>
      <name val="Arial"/>
      <family val="2"/>
    </font>
    <font>
      <b/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6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/>
    <xf numFmtId="0" fontId="6" fillId="0" borderId="1" xfId="0" quotePrefix="1" applyFont="1" applyBorder="1" applyAlignment="1">
      <alignment horizontal="center"/>
    </xf>
    <xf numFmtId="7" fontId="6" fillId="0" borderId="1" xfId="0" applyNumberFormat="1" applyFont="1" applyBorder="1" applyAlignment="1">
      <alignment horizontal="center"/>
    </xf>
    <xf numFmtId="7" fontId="6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43" fontId="4" fillId="0" borderId="1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0" applyNumberFormat="1" applyFont="1" applyAlignment="1">
      <alignment horizontal="center"/>
    </xf>
    <xf numFmtId="7" fontId="7" fillId="0" borderId="0" xfId="1" applyNumberFormat="1" applyFont="1" applyFill="1" applyBorder="1" applyAlignment="1">
      <alignment horizontal="center"/>
    </xf>
    <xf numFmtId="44" fontId="4" fillId="0" borderId="0" xfId="1" applyFont="1" applyFill="1" applyBorder="1"/>
    <xf numFmtId="0" fontId="8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0" fontId="6" fillId="0" borderId="1" xfId="0" quotePrefix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7" fontId="6" fillId="0" borderId="0" xfId="0" applyNumberFormat="1" applyFont="1"/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44" fontId="6" fillId="0" borderId="1" xfId="1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/>
    </xf>
    <xf numFmtId="44" fontId="7" fillId="0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7" fontId="7" fillId="0" borderId="1" xfId="1" applyNumberFormat="1" applyFont="1" applyFill="1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44" fontId="6" fillId="0" borderId="1" xfId="1" applyFont="1" applyFill="1" applyBorder="1"/>
    <xf numFmtId="37" fontId="6" fillId="0" borderId="1" xfId="2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6" fillId="0" borderId="1" xfId="1" applyFont="1" applyBorder="1" applyAlignment="1">
      <alignment horizontal="center" wrapText="1"/>
    </xf>
    <xf numFmtId="44" fontId="6" fillId="0" borderId="0" xfId="1" applyFont="1" applyFill="1" applyBorder="1" applyAlignment="1">
      <alignment horizontal="center" vertical="center" wrapText="1"/>
    </xf>
    <xf numFmtId="37" fontId="6" fillId="0" borderId="5" xfId="2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4" fillId="0" borderId="5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 applyProtection="1">
      <alignment horizontal="center"/>
      <protection locked="0"/>
    </xf>
    <xf numFmtId="44" fontId="6" fillId="0" borderId="1" xfId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44" fontId="6" fillId="0" borderId="0" xfId="1" applyFont="1" applyAlignment="1">
      <alignment horizontal="center"/>
    </xf>
    <xf numFmtId="44" fontId="6" fillId="0" borderId="0" xfId="1" applyFont="1"/>
    <xf numFmtId="0" fontId="17" fillId="0" borderId="1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9" fillId="3" borderId="0" xfId="0" applyFont="1" applyFill="1" applyAlignment="1">
      <alignment horizontal="left" wrapText="1"/>
    </xf>
    <xf numFmtId="0" fontId="20" fillId="0" borderId="0" xfId="0" applyFont="1"/>
    <xf numFmtId="0" fontId="21" fillId="0" borderId="0" xfId="0" applyFont="1"/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2" fillId="0" borderId="0" xfId="0" applyFont="1"/>
    <xf numFmtId="0" fontId="6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44" fontId="4" fillId="0" borderId="0" xfId="0" applyNumberFormat="1" applyFont="1"/>
    <xf numFmtId="0" fontId="23" fillId="0" borderId="1" xfId="0" applyFont="1" applyBorder="1" applyAlignment="1">
      <alignment horizontal="center" wrapText="1"/>
    </xf>
    <xf numFmtId="0" fontId="4" fillId="0" borderId="1" xfId="0" applyFont="1" applyBorder="1"/>
    <xf numFmtId="44" fontId="21" fillId="0" borderId="0" xfId="1" applyFont="1" applyAlignment="1">
      <alignment horizontal="center"/>
    </xf>
    <xf numFmtId="44" fontId="21" fillId="0" borderId="0" xfId="1" applyFont="1"/>
    <xf numFmtId="0" fontId="24" fillId="3" borderId="0" xfId="3" applyFont="1" applyFill="1" applyAlignment="1">
      <alignment vertical="center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44" fontId="25" fillId="3" borderId="0" xfId="1" applyFont="1" applyFill="1" applyAlignment="1">
      <alignment horizontal="center"/>
    </xf>
    <xf numFmtId="0" fontId="14" fillId="0" borderId="0" xfId="0" applyFont="1"/>
    <xf numFmtId="7" fontId="6" fillId="0" borderId="1" xfId="1" applyNumberFormat="1" applyFont="1" applyFill="1" applyBorder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4"/>
  <sheetViews>
    <sheetView tabSelected="1" topLeftCell="A40" zoomScale="120" zoomScaleNormal="120" workbookViewId="0">
      <selection activeCell="A67" sqref="A67"/>
    </sheetView>
  </sheetViews>
  <sheetFormatPr defaultColWidth="9.15234375" defaultRowHeight="11.6" x14ac:dyDescent="0.3"/>
  <cols>
    <col min="1" max="1" width="83.921875" style="71" customWidth="1"/>
    <col min="2" max="2" width="38.4609375" style="71" customWidth="1"/>
    <col min="3" max="3" width="19.23046875" style="73" customWidth="1"/>
    <col min="4" max="4" width="16.23046875" style="73" customWidth="1"/>
    <col min="5" max="5" width="11.4609375" style="73" customWidth="1"/>
    <col min="6" max="6" width="9.15234375" style="73" customWidth="1"/>
    <col min="7" max="7" width="21" style="73" customWidth="1"/>
    <col min="8" max="8" width="18.53515625" style="73" hidden="1" customWidth="1"/>
    <col min="9" max="9" width="13.61328125" style="73" hidden="1" customWidth="1"/>
    <col min="10" max="21" width="17.53515625" style="73" hidden="1" customWidth="1"/>
    <col min="22" max="22" width="17.4609375" style="73" hidden="1" customWidth="1"/>
    <col min="23" max="24" width="17.3828125" style="73" hidden="1" customWidth="1"/>
    <col min="25" max="26" width="17.23046875" style="73" hidden="1" customWidth="1"/>
    <col min="27" max="27" width="17.23046875" style="73" customWidth="1"/>
    <col min="28" max="28" width="12.3046875" style="71" hidden="1" customWidth="1"/>
    <col min="29" max="29" width="12" style="71" bestFit="1" customWidth="1"/>
    <col min="30" max="16384" width="9.15234375" style="71"/>
  </cols>
  <sheetData>
    <row r="1" spans="1:28" ht="20.149999999999999" x14ac:dyDescent="0.5">
      <c r="A1" s="71" t="s">
        <v>11</v>
      </c>
      <c r="B1" s="67" t="s">
        <v>10</v>
      </c>
      <c r="C1" s="68"/>
      <c r="D1" s="68"/>
      <c r="E1" s="68"/>
      <c r="F1" s="68"/>
      <c r="G1" s="68"/>
      <c r="H1" s="68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8" ht="20.149999999999999" x14ac:dyDescent="0.5">
      <c r="A2" s="1"/>
      <c r="B2" s="6"/>
      <c r="C2" s="6"/>
      <c r="D2" s="6"/>
      <c r="E2" s="72"/>
      <c r="F2" s="72"/>
      <c r="G2" s="72"/>
    </row>
    <row r="3" spans="1:28" ht="20.149999999999999" x14ac:dyDescent="0.5">
      <c r="A3" s="21" t="s">
        <v>12</v>
      </c>
      <c r="B3" s="6" t="s">
        <v>7</v>
      </c>
      <c r="C3" s="74"/>
    </row>
    <row r="4" spans="1:28" ht="20.6" thickBot="1" x14ac:dyDescent="0.55000000000000004">
      <c r="A4" s="1"/>
      <c r="B4" s="2"/>
      <c r="C4" s="74"/>
    </row>
    <row r="5" spans="1:28" s="15" customFormat="1" ht="29.6" thickBot="1" x14ac:dyDescent="0.45">
      <c r="A5" s="7"/>
      <c r="B5" s="7" t="s">
        <v>2</v>
      </c>
      <c r="C5" s="7" t="s">
        <v>3</v>
      </c>
      <c r="D5" s="7" t="s">
        <v>4</v>
      </c>
      <c r="E5" s="7" t="s">
        <v>5</v>
      </c>
      <c r="F5" s="7" t="s">
        <v>1</v>
      </c>
      <c r="G5" s="44" t="s">
        <v>22</v>
      </c>
      <c r="H5" s="7" t="s">
        <v>42</v>
      </c>
      <c r="I5" s="44" t="s">
        <v>41</v>
      </c>
      <c r="J5" s="52" t="s">
        <v>41</v>
      </c>
      <c r="K5" s="52" t="s">
        <v>54</v>
      </c>
      <c r="L5" s="52" t="s">
        <v>59</v>
      </c>
      <c r="M5" s="58" t="s">
        <v>66</v>
      </c>
      <c r="N5" s="58" t="s">
        <v>73</v>
      </c>
      <c r="O5" s="58" t="s">
        <v>77</v>
      </c>
      <c r="P5" s="58" t="s">
        <v>89</v>
      </c>
      <c r="Q5" s="58" t="s">
        <v>93</v>
      </c>
      <c r="R5" s="58" t="s">
        <v>119</v>
      </c>
      <c r="S5" s="58" t="s">
        <v>120</v>
      </c>
      <c r="T5" s="58" t="s">
        <v>128</v>
      </c>
      <c r="U5" s="58" t="s">
        <v>137</v>
      </c>
      <c r="V5" s="58" t="s">
        <v>141</v>
      </c>
      <c r="W5" s="58" t="s">
        <v>151</v>
      </c>
      <c r="X5" s="58" t="s">
        <v>152</v>
      </c>
      <c r="Y5" s="58" t="s">
        <v>156</v>
      </c>
      <c r="Z5" s="58" t="s">
        <v>162</v>
      </c>
      <c r="AA5" s="58" t="s">
        <v>163</v>
      </c>
      <c r="AB5" s="23" t="s">
        <v>6</v>
      </c>
    </row>
    <row r="6" spans="1:28" s="75" customFormat="1" ht="14.6" hidden="1" x14ac:dyDescent="0.4">
      <c r="A6" s="7" t="s">
        <v>8</v>
      </c>
      <c r="B6" s="10"/>
      <c r="C6" s="24"/>
      <c r="D6" s="24"/>
      <c r="E6" s="2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1:28" s="3" customFormat="1" ht="15" hidden="1" x14ac:dyDescent="0.4">
      <c r="A7" s="8" t="s">
        <v>55</v>
      </c>
      <c r="B7" s="10"/>
      <c r="C7" s="24"/>
      <c r="D7" s="76"/>
      <c r="E7" s="2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</row>
    <row r="8" spans="1:28" s="3" customFormat="1" ht="15" hidden="1" x14ac:dyDescent="0.4">
      <c r="A8" s="29" t="s">
        <v>56</v>
      </c>
      <c r="B8" s="42" t="s">
        <v>35</v>
      </c>
      <c r="C8" s="8" t="s">
        <v>57</v>
      </c>
      <c r="D8" s="53" t="s">
        <v>58</v>
      </c>
      <c r="E8" s="49" t="s">
        <v>21</v>
      </c>
      <c r="F8" s="10" t="s">
        <v>13</v>
      </c>
      <c r="G8" s="8"/>
      <c r="H8" s="12"/>
      <c r="I8" s="12"/>
      <c r="J8" s="12"/>
      <c r="K8" s="51">
        <v>612583.53</v>
      </c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48">
        <f>K8</f>
        <v>612583.53</v>
      </c>
    </row>
    <row r="9" spans="1:28" s="3" customFormat="1" ht="15" hidden="1" x14ac:dyDescent="0.4">
      <c r="A9" s="54" t="s">
        <v>62</v>
      </c>
      <c r="B9" s="42" t="s">
        <v>35</v>
      </c>
      <c r="C9" s="34" t="s">
        <v>63</v>
      </c>
      <c r="D9" s="49" t="s">
        <v>64</v>
      </c>
      <c r="E9" s="55" t="s">
        <v>65</v>
      </c>
      <c r="F9" s="8" t="s">
        <v>13</v>
      </c>
      <c r="G9" s="10"/>
      <c r="H9" s="11"/>
      <c r="I9" s="11"/>
      <c r="J9" s="11"/>
      <c r="K9" s="11"/>
      <c r="L9" s="50">
        <v>95000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48">
        <f>SUM(L9)</f>
        <v>95000</v>
      </c>
    </row>
    <row r="10" spans="1:28" s="3" customFormat="1" ht="15" hidden="1" x14ac:dyDescent="0.4">
      <c r="A10" s="29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48"/>
    </row>
    <row r="11" spans="1:28" s="3" customFormat="1" ht="15" x14ac:dyDescent="0.4">
      <c r="A11" s="29"/>
      <c r="B11" s="10"/>
      <c r="C11" s="24"/>
      <c r="D11" s="24"/>
      <c r="E11" s="24"/>
      <c r="F11" s="10"/>
      <c r="G11" s="10"/>
      <c r="H11" s="11"/>
      <c r="I11" s="11"/>
      <c r="J11" s="11"/>
      <c r="K11" s="11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48"/>
    </row>
    <row r="12" spans="1:28" s="3" customFormat="1" ht="15" x14ac:dyDescent="0.4">
      <c r="A12" s="7" t="s">
        <v>8</v>
      </c>
      <c r="B12" s="10"/>
      <c r="C12" s="24"/>
      <c r="D12" s="24"/>
      <c r="E12" s="24"/>
      <c r="F12" s="10"/>
      <c r="G12" s="10"/>
      <c r="H12" s="11"/>
      <c r="I12" s="11"/>
      <c r="J12" s="11"/>
      <c r="K12" s="11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48"/>
    </row>
    <row r="13" spans="1:28" s="3" customFormat="1" ht="15" x14ac:dyDescent="0.4">
      <c r="A13" s="8" t="s">
        <v>67</v>
      </c>
      <c r="B13" s="10"/>
      <c r="C13" s="24"/>
      <c r="D13" s="24"/>
      <c r="E13" s="24"/>
      <c r="F13" s="10"/>
      <c r="G13" s="10"/>
      <c r="H13" s="11"/>
      <c r="I13" s="11"/>
      <c r="J13" s="11"/>
      <c r="K13" s="11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48"/>
    </row>
    <row r="14" spans="1:28" s="3" customFormat="1" ht="15" hidden="1" x14ac:dyDescent="0.4">
      <c r="A14" s="27" t="s">
        <v>123</v>
      </c>
      <c r="B14" s="10" t="s">
        <v>35</v>
      </c>
      <c r="C14" s="8" t="s">
        <v>124</v>
      </c>
      <c r="D14" s="8" t="s">
        <v>19</v>
      </c>
      <c r="E14" s="8" t="s">
        <v>125</v>
      </c>
      <c r="F14" s="10">
        <v>17.207000000000001</v>
      </c>
      <c r="G14" s="34" t="s">
        <v>23</v>
      </c>
      <c r="H14" s="11"/>
      <c r="I14" s="11"/>
      <c r="J14" s="11"/>
      <c r="K14" s="11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48"/>
    </row>
    <row r="15" spans="1:28" s="3" customFormat="1" ht="15" hidden="1" x14ac:dyDescent="0.4">
      <c r="A15" s="27" t="s">
        <v>123</v>
      </c>
      <c r="B15" s="10" t="s">
        <v>126</v>
      </c>
      <c r="C15" s="8" t="s">
        <v>124</v>
      </c>
      <c r="D15" s="8" t="s">
        <v>19</v>
      </c>
      <c r="E15" s="8" t="s">
        <v>125</v>
      </c>
      <c r="F15" s="10">
        <v>17.207000000000001</v>
      </c>
      <c r="G15" s="34" t="s">
        <v>23</v>
      </c>
      <c r="H15" s="11"/>
      <c r="I15" s="11"/>
      <c r="J15" s="11"/>
      <c r="K15" s="11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48"/>
    </row>
    <row r="16" spans="1:28" s="3" customFormat="1" ht="15" x14ac:dyDescent="0.4">
      <c r="A16" s="22" t="s">
        <v>127</v>
      </c>
      <c r="B16" s="10" t="s">
        <v>35</v>
      </c>
      <c r="C16" s="8" t="s">
        <v>124</v>
      </c>
      <c r="D16" s="8" t="s">
        <v>19</v>
      </c>
      <c r="E16" s="8" t="s">
        <v>20</v>
      </c>
      <c r="F16" s="10">
        <v>17.207000000000001</v>
      </c>
      <c r="G16" s="34" t="s">
        <v>23</v>
      </c>
      <c r="H16" s="11"/>
      <c r="I16" s="11"/>
      <c r="J16" s="11"/>
      <c r="K16" s="11"/>
      <c r="L16" s="50"/>
      <c r="M16" s="50"/>
      <c r="N16" s="50"/>
      <c r="O16" s="50"/>
      <c r="P16" s="50"/>
      <c r="Q16" s="50"/>
      <c r="R16" s="50"/>
      <c r="S16" s="50">
        <f>56543-1</f>
        <v>56542</v>
      </c>
      <c r="T16" s="50"/>
      <c r="U16" s="50"/>
      <c r="V16" s="50"/>
      <c r="W16" s="50"/>
      <c r="X16" s="50"/>
      <c r="Y16" s="50"/>
      <c r="Z16" s="50"/>
      <c r="AA16" s="50">
        <v>-12220.15</v>
      </c>
      <c r="AB16" s="94">
        <f>SUM(H16:AA16)</f>
        <v>44321.85</v>
      </c>
    </row>
    <row r="17" spans="1:28" s="3" customFormat="1" ht="15" x14ac:dyDescent="0.4">
      <c r="A17" s="22" t="s">
        <v>127</v>
      </c>
      <c r="B17" s="10" t="s">
        <v>126</v>
      </c>
      <c r="C17" s="8" t="s">
        <v>124</v>
      </c>
      <c r="D17" s="8" t="s">
        <v>19</v>
      </c>
      <c r="E17" s="8" t="s">
        <v>20</v>
      </c>
      <c r="F17" s="10">
        <v>17.207000000000001</v>
      </c>
      <c r="G17" s="34" t="s">
        <v>23</v>
      </c>
      <c r="H17" s="11"/>
      <c r="I17" s="11"/>
      <c r="J17" s="11"/>
      <c r="K17" s="11"/>
      <c r="L17" s="50"/>
      <c r="M17" s="50"/>
      <c r="N17" s="50"/>
      <c r="O17" s="50"/>
      <c r="P17" s="50"/>
      <c r="Q17" s="50"/>
      <c r="R17" s="50"/>
      <c r="S17" s="50">
        <v>1</v>
      </c>
      <c r="T17" s="50"/>
      <c r="U17" s="50"/>
      <c r="V17" s="50"/>
      <c r="W17" s="50"/>
      <c r="X17" s="50"/>
      <c r="Y17" s="50"/>
      <c r="Z17" s="50"/>
      <c r="AA17" s="50">
        <v>12220.150000000001</v>
      </c>
      <c r="AB17" s="94">
        <f t="shared" ref="AB17:AB74" si="0">SUM(H17:AA17)</f>
        <v>12221.150000000001</v>
      </c>
    </row>
    <row r="18" spans="1:28" s="3" customFormat="1" ht="15" hidden="1" x14ac:dyDescent="0.4">
      <c r="A18" s="22" t="s">
        <v>136</v>
      </c>
      <c r="B18" s="10" t="s">
        <v>35</v>
      </c>
      <c r="C18" s="8" t="s">
        <v>135</v>
      </c>
      <c r="D18" s="8" t="s">
        <v>19</v>
      </c>
      <c r="E18" s="8" t="s">
        <v>20</v>
      </c>
      <c r="F18" s="10">
        <v>17.207000000000001</v>
      </c>
      <c r="G18" s="34" t="s">
        <v>23</v>
      </c>
      <c r="H18" s="11"/>
      <c r="I18" s="11"/>
      <c r="J18" s="11"/>
      <c r="K18" s="11"/>
      <c r="L18" s="50"/>
      <c r="M18" s="50"/>
      <c r="N18" s="50"/>
      <c r="O18" s="50"/>
      <c r="P18" s="50"/>
      <c r="Q18" s="50"/>
      <c r="R18" s="50"/>
      <c r="S18" s="50"/>
      <c r="T18" s="50"/>
      <c r="U18" s="50">
        <v>20160.34</v>
      </c>
      <c r="V18" s="50"/>
      <c r="W18" s="50"/>
      <c r="X18" s="50"/>
      <c r="Y18" s="50"/>
      <c r="Z18" s="50"/>
      <c r="AA18" s="50"/>
      <c r="AB18" s="94">
        <f t="shared" si="0"/>
        <v>20160.34</v>
      </c>
    </row>
    <row r="19" spans="1:28" s="3" customFormat="1" ht="15" hidden="1" x14ac:dyDescent="0.4">
      <c r="A19" s="56" t="s">
        <v>70</v>
      </c>
      <c r="B19" s="10" t="s">
        <v>71</v>
      </c>
      <c r="C19" s="57" t="s">
        <v>72</v>
      </c>
      <c r="D19" s="8" t="s">
        <v>15</v>
      </c>
      <c r="E19" s="8" t="s">
        <v>16</v>
      </c>
      <c r="F19" s="8">
        <v>10.561</v>
      </c>
      <c r="G19" s="10" t="s">
        <v>30</v>
      </c>
      <c r="H19" s="50"/>
      <c r="I19" s="11"/>
      <c r="J19" s="11"/>
      <c r="K19" s="11"/>
      <c r="L19" s="50"/>
      <c r="M19" s="50">
        <v>1051.1889488100001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94">
        <f t="shared" si="0"/>
        <v>1051.1889488100001</v>
      </c>
    </row>
    <row r="20" spans="1:28" s="3" customFormat="1" ht="15" hidden="1" x14ac:dyDescent="0.4">
      <c r="A20" s="56" t="s">
        <v>70</v>
      </c>
      <c r="B20" s="10" t="s">
        <v>71</v>
      </c>
      <c r="C20" s="57" t="s">
        <v>72</v>
      </c>
      <c r="D20" s="8" t="s">
        <v>15</v>
      </c>
      <c r="E20" s="8" t="s">
        <v>16</v>
      </c>
      <c r="F20" s="8">
        <v>10.561</v>
      </c>
      <c r="G20" s="10" t="s">
        <v>30</v>
      </c>
      <c r="H20" s="50"/>
      <c r="I20" s="11"/>
      <c r="J20" s="11"/>
      <c r="K20" s="11"/>
      <c r="L20" s="50"/>
      <c r="M20" s="50">
        <v>2102.3810511900001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94">
        <f t="shared" si="0"/>
        <v>2102.3810511900001</v>
      </c>
    </row>
    <row r="21" spans="1:28" s="3" customFormat="1" ht="15.45" x14ac:dyDescent="0.4">
      <c r="A21" s="62" t="s">
        <v>81</v>
      </c>
      <c r="B21" s="10" t="s">
        <v>82</v>
      </c>
      <c r="C21" s="8" t="s">
        <v>83</v>
      </c>
      <c r="D21" s="8" t="s">
        <v>84</v>
      </c>
      <c r="E21" s="8" t="s">
        <v>85</v>
      </c>
      <c r="F21" s="8"/>
      <c r="G21" s="10"/>
      <c r="H21" s="50"/>
      <c r="I21" s="11"/>
      <c r="J21" s="11"/>
      <c r="K21" s="11"/>
      <c r="L21" s="50"/>
      <c r="M21" s="50"/>
      <c r="N21" s="50"/>
      <c r="O21" s="50">
        <f>124911.34-1</f>
        <v>124910.34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>
        <v>-37537.85</v>
      </c>
      <c r="AB21" s="94">
        <f t="shared" si="0"/>
        <v>87372.489999999991</v>
      </c>
    </row>
    <row r="22" spans="1:28" s="3" customFormat="1" ht="15.45" x14ac:dyDescent="0.4">
      <c r="A22" s="62" t="s">
        <v>81</v>
      </c>
      <c r="B22" s="10" t="s">
        <v>86</v>
      </c>
      <c r="C22" s="8" t="s">
        <v>83</v>
      </c>
      <c r="D22" s="8" t="s">
        <v>84</v>
      </c>
      <c r="E22" s="8" t="s">
        <v>85</v>
      </c>
      <c r="F22" s="8"/>
      <c r="G22" s="10"/>
      <c r="H22" s="50"/>
      <c r="I22" s="11"/>
      <c r="J22" s="11"/>
      <c r="K22" s="11"/>
      <c r="L22" s="50"/>
      <c r="M22" s="50"/>
      <c r="N22" s="50"/>
      <c r="O22" s="50">
        <v>1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>
        <v>37537.849999999991</v>
      </c>
      <c r="AB22" s="94">
        <f t="shared" si="0"/>
        <v>37538.849999999991</v>
      </c>
    </row>
    <row r="23" spans="1:28" s="3" customFormat="1" ht="15.45" hidden="1" x14ac:dyDescent="0.4">
      <c r="A23" s="62" t="s">
        <v>96</v>
      </c>
      <c r="B23" s="10" t="s">
        <v>47</v>
      </c>
      <c r="C23" s="77" t="s">
        <v>97</v>
      </c>
      <c r="D23" s="78" t="s">
        <v>98</v>
      </c>
      <c r="E23" s="8" t="s">
        <v>99</v>
      </c>
      <c r="F23" s="8"/>
      <c r="G23" s="10"/>
      <c r="H23" s="50"/>
      <c r="I23" s="11"/>
      <c r="J23" s="11"/>
      <c r="K23" s="11"/>
      <c r="L23" s="50"/>
      <c r="M23" s="50"/>
      <c r="N23" s="50"/>
      <c r="O23" s="50"/>
      <c r="P23" s="50"/>
      <c r="Q23" s="50">
        <v>3000</v>
      </c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94">
        <f t="shared" si="0"/>
        <v>3000</v>
      </c>
    </row>
    <row r="24" spans="1:28" s="3" customFormat="1" ht="15.45" hidden="1" x14ac:dyDescent="0.4">
      <c r="A24" s="62" t="s">
        <v>100</v>
      </c>
      <c r="B24" s="10" t="s">
        <v>47</v>
      </c>
      <c r="C24" s="79" t="s">
        <v>101</v>
      </c>
      <c r="D24" s="79" t="s">
        <v>102</v>
      </c>
      <c r="E24" s="8" t="s">
        <v>103</v>
      </c>
      <c r="F24" s="8"/>
      <c r="G24" s="10"/>
      <c r="H24" s="50"/>
      <c r="I24" s="11"/>
      <c r="J24" s="11"/>
      <c r="K24" s="11"/>
      <c r="L24" s="50"/>
      <c r="M24" s="50"/>
      <c r="N24" s="50"/>
      <c r="O24" s="50"/>
      <c r="P24" s="50"/>
      <c r="Q24" s="50">
        <v>4264.33</v>
      </c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94">
        <f t="shared" si="0"/>
        <v>4264.33</v>
      </c>
    </row>
    <row r="25" spans="1:28" s="3" customFormat="1" ht="15.45" hidden="1" x14ac:dyDescent="0.4">
      <c r="A25" s="62" t="s">
        <v>104</v>
      </c>
      <c r="B25" s="10" t="s">
        <v>47</v>
      </c>
      <c r="C25" s="66" t="s">
        <v>105</v>
      </c>
      <c r="D25" s="66" t="s">
        <v>106</v>
      </c>
      <c r="E25" s="8" t="s">
        <v>107</v>
      </c>
      <c r="F25" s="8"/>
      <c r="G25" s="10"/>
      <c r="H25" s="50"/>
      <c r="I25" s="11"/>
      <c r="J25" s="11"/>
      <c r="K25" s="11"/>
      <c r="L25" s="50"/>
      <c r="M25" s="50"/>
      <c r="N25" s="50"/>
      <c r="O25" s="50"/>
      <c r="P25" s="50"/>
      <c r="Q25" s="50">
        <v>5685.77</v>
      </c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94">
        <f t="shared" si="0"/>
        <v>5685.77</v>
      </c>
    </row>
    <row r="26" spans="1:28" s="3" customFormat="1" ht="15.45" hidden="1" x14ac:dyDescent="0.4">
      <c r="A26" s="62" t="s">
        <v>108</v>
      </c>
      <c r="B26" s="10" t="s">
        <v>47</v>
      </c>
      <c r="C26" s="80" t="s">
        <v>109</v>
      </c>
      <c r="D26" s="80" t="s">
        <v>110</v>
      </c>
      <c r="E26" s="8" t="s">
        <v>111</v>
      </c>
      <c r="F26" s="8"/>
      <c r="G26" s="10"/>
      <c r="H26" s="50"/>
      <c r="I26" s="11"/>
      <c r="J26" s="11"/>
      <c r="K26" s="11"/>
      <c r="L26" s="50"/>
      <c r="M26" s="50"/>
      <c r="N26" s="50"/>
      <c r="O26" s="50"/>
      <c r="P26" s="50"/>
      <c r="Q26" s="50">
        <v>7317.63</v>
      </c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94">
        <f t="shared" si="0"/>
        <v>7317.63</v>
      </c>
    </row>
    <row r="27" spans="1:28" s="3" customFormat="1" ht="15.45" hidden="1" x14ac:dyDescent="0.4">
      <c r="A27" s="62" t="s">
        <v>129</v>
      </c>
      <c r="B27" s="10" t="s">
        <v>47</v>
      </c>
      <c r="C27" s="8" t="s">
        <v>130</v>
      </c>
      <c r="D27" s="8" t="s">
        <v>131</v>
      </c>
      <c r="E27" s="8" t="s">
        <v>132</v>
      </c>
      <c r="F27" s="8"/>
      <c r="G27" s="10"/>
      <c r="H27" s="50"/>
      <c r="I27" s="11"/>
      <c r="J27" s="11"/>
      <c r="K27" s="11"/>
      <c r="L27" s="50"/>
      <c r="M27" s="50"/>
      <c r="N27" s="50"/>
      <c r="O27" s="50"/>
      <c r="P27" s="50"/>
      <c r="Q27" s="50"/>
      <c r="R27" s="50"/>
      <c r="S27" s="50"/>
      <c r="T27" s="50">
        <v>4574.2700000000041</v>
      </c>
      <c r="U27" s="50"/>
      <c r="V27" s="50"/>
      <c r="W27" s="50"/>
      <c r="X27" s="50"/>
      <c r="Y27" s="50"/>
      <c r="Z27" s="50"/>
      <c r="AA27" s="50"/>
      <c r="AB27" s="94">
        <f t="shared" si="0"/>
        <v>4574.2700000000041</v>
      </c>
    </row>
    <row r="28" spans="1:28" s="3" customFormat="1" ht="15.45" hidden="1" x14ac:dyDescent="0.4">
      <c r="A28" s="62" t="s">
        <v>142</v>
      </c>
      <c r="B28" s="10" t="s">
        <v>47</v>
      </c>
      <c r="C28" s="66" t="s">
        <v>143</v>
      </c>
      <c r="D28" s="34" t="s">
        <v>144</v>
      </c>
      <c r="E28" s="8" t="s">
        <v>145</v>
      </c>
      <c r="F28" s="8"/>
      <c r="G28" s="10"/>
      <c r="H28" s="50"/>
      <c r="I28" s="11"/>
      <c r="J28" s="11"/>
      <c r="K28" s="11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>
        <v>1537.47</v>
      </c>
      <c r="W28" s="50"/>
      <c r="X28" s="50"/>
      <c r="Y28" s="50"/>
      <c r="Z28" s="50"/>
      <c r="AA28" s="50"/>
      <c r="AB28" s="94">
        <f t="shared" si="0"/>
        <v>1537.47</v>
      </c>
    </row>
    <row r="29" spans="1:28" s="3" customFormat="1" ht="15" hidden="1" x14ac:dyDescent="0.4">
      <c r="A29" s="56" t="s">
        <v>146</v>
      </c>
      <c r="B29" s="10" t="s">
        <v>47</v>
      </c>
      <c r="C29" s="65" t="s">
        <v>147</v>
      </c>
      <c r="D29" s="66" t="s">
        <v>148</v>
      </c>
      <c r="E29" s="8" t="s">
        <v>149</v>
      </c>
      <c r="F29" s="8"/>
      <c r="G29" s="10"/>
      <c r="H29" s="50"/>
      <c r="I29" s="11"/>
      <c r="J29" s="11"/>
      <c r="K29" s="11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v>1926.67</v>
      </c>
      <c r="X29" s="50"/>
      <c r="Y29" s="50"/>
      <c r="Z29" s="50"/>
      <c r="AA29" s="50"/>
      <c r="AB29" s="94">
        <f t="shared" si="0"/>
        <v>1926.67</v>
      </c>
    </row>
    <row r="30" spans="1:28" s="3" customFormat="1" ht="15" x14ac:dyDescent="0.4">
      <c r="A30" s="56" t="s">
        <v>157</v>
      </c>
      <c r="B30" s="10" t="s">
        <v>47</v>
      </c>
      <c r="C30" s="81" t="s">
        <v>158</v>
      </c>
      <c r="D30" s="8" t="s">
        <v>15</v>
      </c>
      <c r="E30" s="8" t="s">
        <v>16</v>
      </c>
      <c r="F30" s="8">
        <v>10.561</v>
      </c>
      <c r="G30" s="8" t="s">
        <v>30</v>
      </c>
      <c r="H30" s="50"/>
      <c r="I30" s="11"/>
      <c r="J30" s="11"/>
      <c r="K30" s="11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>
        <f>7812.5-1</f>
        <v>7811.5</v>
      </c>
      <c r="Z30" s="50">
        <v>-1953.12</v>
      </c>
      <c r="AA30" s="50">
        <v>-5859.38</v>
      </c>
      <c r="AB30" s="94">
        <f t="shared" si="0"/>
        <v>-1</v>
      </c>
    </row>
    <row r="31" spans="1:28" s="3" customFormat="1" ht="15" x14ac:dyDescent="0.4">
      <c r="A31" s="56" t="s">
        <v>157</v>
      </c>
      <c r="B31" s="10" t="s">
        <v>40</v>
      </c>
      <c r="C31" s="81" t="s">
        <v>158</v>
      </c>
      <c r="D31" s="8" t="s">
        <v>15</v>
      </c>
      <c r="E31" s="8" t="s">
        <v>16</v>
      </c>
      <c r="F31" s="8">
        <v>10.561</v>
      </c>
      <c r="G31" s="8" t="s">
        <v>30</v>
      </c>
      <c r="H31" s="50"/>
      <c r="I31" s="11"/>
      <c r="J31" s="11"/>
      <c r="K31" s="11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>
        <v>1</v>
      </c>
      <c r="Z31" s="50"/>
      <c r="AA31" s="50">
        <v>5859.38</v>
      </c>
      <c r="AB31" s="94">
        <f t="shared" si="0"/>
        <v>5860.38</v>
      </c>
    </row>
    <row r="32" spans="1:28" s="3" customFormat="1" ht="15" x14ac:dyDescent="0.4">
      <c r="A32" s="22"/>
      <c r="B32" s="42"/>
      <c r="C32" s="8"/>
      <c r="D32" s="8"/>
      <c r="E32" s="8"/>
      <c r="F32" s="10"/>
      <c r="G32" s="10"/>
      <c r="H32" s="11"/>
      <c r="I32" s="11"/>
      <c r="J32" s="11"/>
      <c r="K32" s="11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94">
        <f t="shared" si="0"/>
        <v>0</v>
      </c>
    </row>
    <row r="33" spans="1:29" s="3" customFormat="1" ht="15" x14ac:dyDescent="0.4">
      <c r="A33" s="22"/>
      <c r="B33" s="42"/>
      <c r="C33" s="8"/>
      <c r="D33" s="8"/>
      <c r="E33" s="8"/>
      <c r="F33" s="10"/>
      <c r="G33" s="10"/>
      <c r="H33" s="11"/>
      <c r="I33" s="11"/>
      <c r="J33" s="11"/>
      <c r="K33" s="11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94">
        <f t="shared" si="0"/>
        <v>0</v>
      </c>
    </row>
    <row r="34" spans="1:29" s="3" customFormat="1" ht="15" x14ac:dyDescent="0.4">
      <c r="A34" s="27"/>
      <c r="B34" s="10"/>
      <c r="C34" s="8"/>
      <c r="D34" s="8"/>
      <c r="E34" s="8"/>
      <c r="F34" s="8"/>
      <c r="G34" s="8"/>
      <c r="H34" s="11"/>
      <c r="I34" s="11"/>
      <c r="J34" s="11"/>
      <c r="K34" s="11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94">
        <f t="shared" si="0"/>
        <v>0</v>
      </c>
    </row>
    <row r="35" spans="1:29" s="75" customFormat="1" ht="14.6" x14ac:dyDescent="0.4">
      <c r="A35" s="27"/>
      <c r="B35" s="10"/>
      <c r="C35" s="8"/>
      <c r="D35" s="8"/>
      <c r="E35" s="8"/>
      <c r="F35" s="8"/>
      <c r="G35" s="8"/>
      <c r="H35" s="11"/>
      <c r="I35" s="11"/>
      <c r="J35" s="11"/>
      <c r="K35" s="11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94">
        <f t="shared" si="0"/>
        <v>0</v>
      </c>
    </row>
    <row r="36" spans="1:29" s="75" customFormat="1" ht="14.6" x14ac:dyDescent="0.4">
      <c r="A36" s="4"/>
      <c r="B36" s="10"/>
      <c r="C36" s="24"/>
      <c r="D36" s="24"/>
      <c r="E36" s="26"/>
      <c r="F36" s="8"/>
      <c r="G36" s="8"/>
      <c r="H36" s="11"/>
      <c r="I36" s="11"/>
      <c r="J36" s="11"/>
      <c r="K36" s="11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94">
        <f t="shared" si="0"/>
        <v>0</v>
      </c>
    </row>
    <row r="37" spans="1:29" s="3" customFormat="1" ht="15" x14ac:dyDescent="0.4">
      <c r="A37" s="7" t="s">
        <v>8</v>
      </c>
      <c r="B37" s="10"/>
      <c r="C37" s="24"/>
      <c r="D37" s="24"/>
      <c r="E37" s="26"/>
      <c r="F37" s="8"/>
      <c r="G37" s="8"/>
      <c r="H37" s="11"/>
      <c r="I37" s="11"/>
      <c r="J37" s="11"/>
      <c r="K37" s="11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94">
        <f t="shared" si="0"/>
        <v>0</v>
      </c>
    </row>
    <row r="38" spans="1:29" s="3" customFormat="1" ht="15" x14ac:dyDescent="0.4">
      <c r="A38" s="8" t="s">
        <v>33</v>
      </c>
      <c r="B38" s="10"/>
      <c r="C38" s="82"/>
      <c r="D38" s="82"/>
      <c r="E38" s="82"/>
      <c r="F38" s="10"/>
      <c r="G38" s="1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94">
        <f t="shared" si="0"/>
        <v>0</v>
      </c>
    </row>
    <row r="39" spans="1:29" s="3" customFormat="1" ht="15.45" x14ac:dyDescent="0.4">
      <c r="A39" s="45" t="s">
        <v>34</v>
      </c>
      <c r="B39" s="42" t="s">
        <v>35</v>
      </c>
      <c r="C39" s="8" t="s">
        <v>36</v>
      </c>
      <c r="D39" s="8" t="s">
        <v>37</v>
      </c>
      <c r="E39" s="8" t="s">
        <v>38</v>
      </c>
      <c r="F39" s="8">
        <v>17.225000000000001</v>
      </c>
      <c r="G39" s="83" t="s">
        <v>39</v>
      </c>
      <c r="H39" s="50">
        <f>75000-1</f>
        <v>74999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>
        <v>50000</v>
      </c>
      <c r="Y39" s="50"/>
      <c r="Z39" s="50"/>
      <c r="AA39" s="50">
        <v>-81729.350000000006</v>
      </c>
      <c r="AB39" s="94">
        <f t="shared" si="0"/>
        <v>43269.649999999994</v>
      </c>
    </row>
    <row r="40" spans="1:29" s="3" customFormat="1" ht="15.45" x14ac:dyDescent="0.4">
      <c r="A40" s="45" t="s">
        <v>34</v>
      </c>
      <c r="B40" s="46" t="s">
        <v>40</v>
      </c>
      <c r="C40" s="8" t="s">
        <v>36</v>
      </c>
      <c r="D40" s="8" t="s">
        <v>37</v>
      </c>
      <c r="E40" s="8" t="s">
        <v>38</v>
      </c>
      <c r="F40" s="8">
        <v>17.225000000000001</v>
      </c>
      <c r="G40" s="83" t="s">
        <v>39</v>
      </c>
      <c r="H40" s="50">
        <v>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>
        <v>81729.349999999991</v>
      </c>
      <c r="AB40" s="94">
        <f t="shared" si="0"/>
        <v>81730.349999999991</v>
      </c>
    </row>
    <row r="41" spans="1:29" s="3" customFormat="1" ht="15" x14ac:dyDescent="0.4">
      <c r="A41" s="45"/>
      <c r="B41" s="42"/>
      <c r="C41" s="8"/>
      <c r="D41" s="8"/>
      <c r="E41" s="8"/>
      <c r="F41" s="8"/>
      <c r="G41" s="8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94">
        <f t="shared" si="0"/>
        <v>0</v>
      </c>
    </row>
    <row r="42" spans="1:29" s="3" customFormat="1" ht="15" x14ac:dyDescent="0.4">
      <c r="A42" s="45"/>
      <c r="B42" s="46"/>
      <c r="C42" s="8"/>
      <c r="D42" s="8"/>
      <c r="E42" s="8"/>
      <c r="F42" s="8"/>
      <c r="G42" s="8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94">
        <f t="shared" si="0"/>
        <v>0</v>
      </c>
    </row>
    <row r="43" spans="1:29" s="3" customFormat="1" ht="15" x14ac:dyDescent="0.4">
      <c r="A43" s="27"/>
      <c r="B43" s="10"/>
      <c r="C43" s="8"/>
      <c r="D43" s="8"/>
      <c r="E43" s="8"/>
      <c r="F43" s="8"/>
      <c r="G43" s="8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94">
        <f t="shared" si="0"/>
        <v>0</v>
      </c>
      <c r="AC43" s="84"/>
    </row>
    <row r="44" spans="1:29" s="75" customFormat="1" ht="14.6" hidden="1" x14ac:dyDescent="0.4">
      <c r="A44" s="7" t="s">
        <v>8</v>
      </c>
      <c r="B44" s="10"/>
      <c r="C44" s="24"/>
      <c r="D44" s="24"/>
      <c r="E44" s="26"/>
      <c r="F44" s="8"/>
      <c r="G44" s="8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94">
        <f t="shared" si="0"/>
        <v>0</v>
      </c>
    </row>
    <row r="45" spans="1:29" s="3" customFormat="1" ht="15" hidden="1" x14ac:dyDescent="0.4">
      <c r="A45" s="8" t="s">
        <v>114</v>
      </c>
      <c r="B45" s="10"/>
      <c r="C45" s="24"/>
      <c r="D45" s="24"/>
      <c r="E45" s="26"/>
      <c r="F45" s="8"/>
      <c r="G45" s="8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94">
        <f t="shared" si="0"/>
        <v>0</v>
      </c>
    </row>
    <row r="46" spans="1:29" s="15" customFormat="1" ht="15.45" hidden="1" x14ac:dyDescent="0.4">
      <c r="A46" s="63" t="s">
        <v>115</v>
      </c>
      <c r="B46" s="10" t="s">
        <v>47</v>
      </c>
      <c r="C46" s="64" t="s">
        <v>116</v>
      </c>
      <c r="D46" s="24" t="s">
        <v>117</v>
      </c>
      <c r="E46" s="26" t="s">
        <v>118</v>
      </c>
      <c r="F46" s="23">
        <v>17.800999999999998</v>
      </c>
      <c r="G46" s="85" t="s">
        <v>24</v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>
        <v>16560</v>
      </c>
      <c r="S46" s="51"/>
      <c r="T46" s="51"/>
      <c r="U46" s="51"/>
      <c r="V46" s="51"/>
      <c r="W46" s="51"/>
      <c r="X46" s="51"/>
      <c r="Y46" s="51"/>
      <c r="Z46" s="51"/>
      <c r="AA46" s="51"/>
      <c r="AB46" s="94">
        <f t="shared" si="0"/>
        <v>16560</v>
      </c>
    </row>
    <row r="47" spans="1:29" s="15" customFormat="1" ht="14.6" hidden="1" x14ac:dyDescent="0.4">
      <c r="A47" s="27"/>
      <c r="B47" s="10"/>
      <c r="C47" s="38"/>
      <c r="D47" s="24"/>
      <c r="E47" s="38"/>
      <c r="F47" s="8"/>
      <c r="G47" s="8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94">
        <f t="shared" si="0"/>
        <v>0</v>
      </c>
    </row>
    <row r="48" spans="1:29" s="15" customFormat="1" ht="14.6" hidden="1" x14ac:dyDescent="0.4">
      <c r="A48" s="31"/>
      <c r="B48" s="10"/>
      <c r="C48" s="24"/>
      <c r="D48" s="24"/>
      <c r="E48" s="26"/>
      <c r="F48" s="23"/>
      <c r="G48" s="23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94">
        <f t="shared" si="0"/>
        <v>0</v>
      </c>
    </row>
    <row r="49" spans="1:29" s="15" customFormat="1" ht="14.6" hidden="1" x14ac:dyDescent="0.4">
      <c r="A49" s="31"/>
      <c r="B49" s="10"/>
      <c r="C49" s="24"/>
      <c r="D49" s="24"/>
      <c r="E49" s="26"/>
      <c r="F49" s="23"/>
      <c r="G49" s="23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94">
        <f t="shared" si="0"/>
        <v>0</v>
      </c>
      <c r="AC49" s="32"/>
    </row>
    <row r="50" spans="1:29" s="15" customFormat="1" ht="14.6" x14ac:dyDescent="0.4">
      <c r="A50" s="25"/>
      <c r="B50" s="10"/>
      <c r="C50" s="30"/>
      <c r="D50" s="30"/>
      <c r="E50" s="30"/>
      <c r="F50" s="10"/>
      <c r="G50" s="10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94">
        <f t="shared" si="0"/>
        <v>0</v>
      </c>
    </row>
    <row r="51" spans="1:29" s="15" customFormat="1" ht="14.6" x14ac:dyDescent="0.4">
      <c r="A51" s="27"/>
      <c r="B51" s="10"/>
      <c r="C51" s="8"/>
      <c r="D51" s="8"/>
      <c r="E51" s="8"/>
      <c r="F51" s="28"/>
      <c r="G51" s="28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94">
        <f t="shared" si="0"/>
        <v>0</v>
      </c>
    </row>
    <row r="52" spans="1:29" s="15" customFormat="1" ht="14.6" x14ac:dyDescent="0.4">
      <c r="A52" s="27"/>
      <c r="B52" s="10"/>
      <c r="C52" s="8"/>
      <c r="D52" s="8"/>
      <c r="E52" s="8"/>
      <c r="F52" s="28"/>
      <c r="G52" s="28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94">
        <f t="shared" si="0"/>
        <v>0</v>
      </c>
    </row>
    <row r="53" spans="1:29" s="15" customFormat="1" ht="14.6" x14ac:dyDescent="0.4">
      <c r="A53" s="7" t="s">
        <v>8</v>
      </c>
      <c r="B53" s="10"/>
      <c r="C53" s="8"/>
      <c r="D53" s="8"/>
      <c r="E53" s="8"/>
      <c r="F53" s="28"/>
      <c r="G53" s="2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94">
        <f t="shared" si="0"/>
        <v>0</v>
      </c>
    </row>
    <row r="54" spans="1:29" s="15" customFormat="1" ht="14.6" x14ac:dyDescent="0.4">
      <c r="A54" s="8" t="s">
        <v>43</v>
      </c>
      <c r="B54" s="10"/>
      <c r="C54" s="8"/>
      <c r="D54" s="8"/>
      <c r="E54" s="8"/>
      <c r="F54" s="28"/>
      <c r="G54" s="28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94">
        <f t="shared" si="0"/>
        <v>0</v>
      </c>
    </row>
    <row r="55" spans="1:29" s="15" customFormat="1" ht="14.6" x14ac:dyDescent="0.4">
      <c r="A55" s="47" t="s">
        <v>46</v>
      </c>
      <c r="B55" s="10" t="s">
        <v>47</v>
      </c>
      <c r="C55" s="34" t="s">
        <v>48</v>
      </c>
      <c r="D55" s="8" t="s">
        <v>14</v>
      </c>
      <c r="E55" s="8">
        <v>6501</v>
      </c>
      <c r="F55" s="10">
        <v>17.259</v>
      </c>
      <c r="G55" s="64" t="s">
        <v>25</v>
      </c>
      <c r="H55" s="35"/>
      <c r="I55" s="35"/>
      <c r="J55" s="35">
        <f>770588-1</f>
        <v>770587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>
        <v>-281428.13</v>
      </c>
      <c r="AB55" s="94">
        <f t="shared" si="0"/>
        <v>489158.87</v>
      </c>
    </row>
    <row r="56" spans="1:29" s="15" customFormat="1" ht="14.6" x14ac:dyDescent="0.4">
      <c r="A56" s="47" t="s">
        <v>46</v>
      </c>
      <c r="B56" s="10" t="s">
        <v>49</v>
      </c>
      <c r="C56" s="34" t="s">
        <v>48</v>
      </c>
      <c r="D56" s="8" t="s">
        <v>14</v>
      </c>
      <c r="E56" s="8">
        <v>6501</v>
      </c>
      <c r="F56" s="10">
        <v>17.259</v>
      </c>
      <c r="G56" s="64" t="s">
        <v>25</v>
      </c>
      <c r="H56" s="35"/>
      <c r="I56" s="35"/>
      <c r="J56" s="35">
        <v>1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>
        <v>281428.13</v>
      </c>
      <c r="AB56" s="94">
        <f t="shared" si="0"/>
        <v>281429.13</v>
      </c>
    </row>
    <row r="57" spans="1:29" s="15" customFormat="1" ht="14.6" hidden="1" x14ac:dyDescent="0.4">
      <c r="A57" s="22" t="s">
        <v>50</v>
      </c>
      <c r="B57" s="10" t="s">
        <v>47</v>
      </c>
      <c r="C57" s="34" t="s">
        <v>51</v>
      </c>
      <c r="D57" s="8" t="s">
        <v>18</v>
      </c>
      <c r="E57" s="8">
        <v>6502</v>
      </c>
      <c r="F57" s="8">
        <v>17.257999999999999</v>
      </c>
      <c r="G57" s="64" t="s">
        <v>25</v>
      </c>
      <c r="H57" s="35"/>
      <c r="I57" s="35"/>
      <c r="J57" s="35">
        <f>139120-1</f>
        <v>139119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94">
        <f t="shared" si="0"/>
        <v>139119</v>
      </c>
    </row>
    <row r="58" spans="1:29" s="15" customFormat="1" ht="14.6" hidden="1" x14ac:dyDescent="0.4">
      <c r="A58" s="22" t="s">
        <v>50</v>
      </c>
      <c r="B58" s="10" t="s">
        <v>49</v>
      </c>
      <c r="C58" s="34" t="s">
        <v>51</v>
      </c>
      <c r="D58" s="8" t="s">
        <v>18</v>
      </c>
      <c r="E58" s="8">
        <v>6502</v>
      </c>
      <c r="F58" s="8">
        <v>17.257999999999999</v>
      </c>
      <c r="G58" s="64" t="s">
        <v>25</v>
      </c>
      <c r="H58" s="35"/>
      <c r="I58" s="35"/>
      <c r="J58" s="35">
        <v>1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94">
        <f t="shared" si="0"/>
        <v>1</v>
      </c>
    </row>
    <row r="59" spans="1:29" s="15" customFormat="1" ht="14.6" hidden="1" x14ac:dyDescent="0.4">
      <c r="A59" s="25"/>
      <c r="B59" s="10"/>
      <c r="C59" s="8"/>
      <c r="D59" s="8"/>
      <c r="E59" s="8"/>
      <c r="F59" s="8"/>
      <c r="G59" s="6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94">
        <f t="shared" si="0"/>
        <v>0</v>
      </c>
    </row>
    <row r="60" spans="1:29" s="15" customFormat="1" ht="14.6" hidden="1" x14ac:dyDescent="0.4">
      <c r="A60" s="25"/>
      <c r="B60" s="10"/>
      <c r="C60" s="8"/>
      <c r="D60" s="8"/>
      <c r="E60" s="8"/>
      <c r="F60" s="8"/>
      <c r="G60" s="6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94">
        <f t="shared" si="0"/>
        <v>0</v>
      </c>
    </row>
    <row r="61" spans="1:29" s="15" customFormat="1" ht="14.6" x14ac:dyDescent="0.4">
      <c r="A61" s="25"/>
      <c r="B61" s="10"/>
      <c r="C61" s="8"/>
      <c r="D61" s="8"/>
      <c r="E61" s="8"/>
      <c r="F61" s="8"/>
      <c r="G61" s="6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94">
        <f t="shared" si="0"/>
        <v>0</v>
      </c>
    </row>
    <row r="62" spans="1:29" s="15" customFormat="1" ht="14.6" x14ac:dyDescent="0.4">
      <c r="A62" s="22" t="s">
        <v>50</v>
      </c>
      <c r="B62" s="10" t="s">
        <v>47</v>
      </c>
      <c r="C62" s="34" t="s">
        <v>76</v>
      </c>
      <c r="D62" s="8" t="s">
        <v>18</v>
      </c>
      <c r="E62" s="8">
        <v>6502</v>
      </c>
      <c r="F62" s="8">
        <v>17.257999999999999</v>
      </c>
      <c r="G62" s="59" t="s">
        <v>25</v>
      </c>
      <c r="H62" s="35"/>
      <c r="I62" s="35"/>
      <c r="J62" s="35"/>
      <c r="K62" s="35"/>
      <c r="L62" s="35"/>
      <c r="M62" s="35"/>
      <c r="N62" s="35">
        <f>568541-1</f>
        <v>568540</v>
      </c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>
        <v>-496697.99</v>
      </c>
      <c r="AB62" s="94">
        <f t="shared" si="0"/>
        <v>71842.010000000009</v>
      </c>
    </row>
    <row r="63" spans="1:29" s="15" customFormat="1" ht="14.6" x14ac:dyDescent="0.4">
      <c r="A63" s="22" t="s">
        <v>50</v>
      </c>
      <c r="B63" s="10" t="s">
        <v>49</v>
      </c>
      <c r="C63" s="34" t="s">
        <v>76</v>
      </c>
      <c r="D63" s="8" t="s">
        <v>18</v>
      </c>
      <c r="E63" s="8">
        <v>6502</v>
      </c>
      <c r="F63" s="8">
        <v>17.257999999999999</v>
      </c>
      <c r="G63" s="59" t="s">
        <v>25</v>
      </c>
      <c r="H63" s="35"/>
      <c r="I63" s="35"/>
      <c r="J63" s="35"/>
      <c r="K63" s="35"/>
      <c r="L63" s="35"/>
      <c r="M63" s="35"/>
      <c r="N63" s="35">
        <v>1</v>
      </c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>
        <v>496697.99</v>
      </c>
      <c r="AB63" s="94">
        <f t="shared" si="0"/>
        <v>496698.99</v>
      </c>
    </row>
    <row r="64" spans="1:29" s="15" customFormat="1" ht="14.6" x14ac:dyDescent="0.4">
      <c r="A64" s="25"/>
      <c r="B64" s="39"/>
      <c r="C64" s="23"/>
      <c r="D64" s="8"/>
      <c r="E64" s="10"/>
      <c r="F64" s="8"/>
      <c r="G64" s="6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94">
        <f t="shared" si="0"/>
        <v>0</v>
      </c>
    </row>
    <row r="65" spans="1:28" s="15" customFormat="1" ht="14.6" hidden="1" x14ac:dyDescent="0.4">
      <c r="A65" s="25" t="s">
        <v>90</v>
      </c>
      <c r="B65" s="10" t="s">
        <v>47</v>
      </c>
      <c r="C65" s="8" t="s">
        <v>91</v>
      </c>
      <c r="D65" s="8" t="s">
        <v>17</v>
      </c>
      <c r="E65" s="8">
        <v>6503</v>
      </c>
      <c r="F65" s="8">
        <v>17.277999999999999</v>
      </c>
      <c r="G65" s="59" t="s">
        <v>25</v>
      </c>
      <c r="H65" s="35"/>
      <c r="I65" s="35"/>
      <c r="J65" s="35"/>
      <c r="K65" s="35"/>
      <c r="L65" s="35"/>
      <c r="M65" s="35"/>
      <c r="N65" s="35"/>
      <c r="O65" s="35"/>
      <c r="P65" s="35">
        <f>146418-1</f>
        <v>146417</v>
      </c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94">
        <f t="shared" si="0"/>
        <v>146417</v>
      </c>
    </row>
    <row r="66" spans="1:28" s="15" customFormat="1" ht="14.6" hidden="1" x14ac:dyDescent="0.4">
      <c r="A66" s="25" t="s">
        <v>90</v>
      </c>
      <c r="B66" s="10" t="s">
        <v>49</v>
      </c>
      <c r="C66" s="8" t="s">
        <v>91</v>
      </c>
      <c r="D66" s="8" t="s">
        <v>17</v>
      </c>
      <c r="E66" s="8">
        <v>6503</v>
      </c>
      <c r="F66" s="8">
        <v>17.277999999999999</v>
      </c>
      <c r="G66" s="59" t="s">
        <v>25</v>
      </c>
      <c r="H66" s="35"/>
      <c r="I66" s="35"/>
      <c r="J66" s="35"/>
      <c r="K66" s="35"/>
      <c r="L66" s="35"/>
      <c r="M66" s="35"/>
      <c r="N66" s="35"/>
      <c r="O66" s="35"/>
      <c r="P66" s="35">
        <v>1</v>
      </c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94">
        <f t="shared" si="0"/>
        <v>1</v>
      </c>
    </row>
    <row r="67" spans="1:28" s="15" customFormat="1" ht="14.6" x14ac:dyDescent="0.4">
      <c r="A67" s="25" t="s">
        <v>90</v>
      </c>
      <c r="B67" s="10" t="s">
        <v>47</v>
      </c>
      <c r="C67" s="8" t="s">
        <v>92</v>
      </c>
      <c r="D67" s="8" t="s">
        <v>17</v>
      </c>
      <c r="E67" s="8">
        <v>6503</v>
      </c>
      <c r="F67" s="8">
        <v>17.277999999999999</v>
      </c>
      <c r="G67" s="59" t="s">
        <v>25</v>
      </c>
      <c r="H67" s="35"/>
      <c r="I67" s="35"/>
      <c r="J67" s="35"/>
      <c r="K67" s="35"/>
      <c r="L67" s="35"/>
      <c r="M67" s="35"/>
      <c r="N67" s="35"/>
      <c r="O67" s="35"/>
      <c r="P67" s="35">
        <f>532806-1</f>
        <v>532805</v>
      </c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>
        <v>-473492.23</v>
      </c>
      <c r="AB67" s="94">
        <f t="shared" si="0"/>
        <v>59312.770000000019</v>
      </c>
    </row>
    <row r="68" spans="1:28" s="15" customFormat="1" ht="14.6" x14ac:dyDescent="0.4">
      <c r="A68" s="25" t="s">
        <v>90</v>
      </c>
      <c r="B68" s="10" t="s">
        <v>49</v>
      </c>
      <c r="C68" s="8" t="s">
        <v>92</v>
      </c>
      <c r="D68" s="8" t="s">
        <v>17</v>
      </c>
      <c r="E68" s="8">
        <v>6503</v>
      </c>
      <c r="F68" s="8">
        <v>17.277999999999999</v>
      </c>
      <c r="G68" s="59" t="s">
        <v>25</v>
      </c>
      <c r="H68" s="35"/>
      <c r="I68" s="35"/>
      <c r="J68" s="35"/>
      <c r="K68" s="35"/>
      <c r="L68" s="35"/>
      <c r="M68" s="35"/>
      <c r="N68" s="35"/>
      <c r="O68" s="35"/>
      <c r="P68" s="35">
        <v>1</v>
      </c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>
        <v>473492.23</v>
      </c>
      <c r="AB68" s="94">
        <f t="shared" si="0"/>
        <v>473493.23</v>
      </c>
    </row>
    <row r="69" spans="1:28" s="3" customFormat="1" ht="15" x14ac:dyDescent="0.4">
      <c r="A69" s="31"/>
      <c r="B69" s="39"/>
      <c r="C69" s="23"/>
      <c r="D69" s="8"/>
      <c r="E69" s="10"/>
      <c r="F69" s="8"/>
      <c r="G69" s="8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94">
        <f t="shared" si="0"/>
        <v>0</v>
      </c>
    </row>
    <row r="70" spans="1:28" s="3" customFormat="1" ht="15" x14ac:dyDescent="0.4">
      <c r="A70" s="31"/>
      <c r="B70" s="10"/>
      <c r="C70" s="23"/>
      <c r="D70" s="8"/>
      <c r="E70" s="10"/>
      <c r="F70" s="8"/>
      <c r="G70" s="8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94">
        <f t="shared" si="0"/>
        <v>0</v>
      </c>
    </row>
    <row r="71" spans="1:28" s="3" customFormat="1" ht="15" x14ac:dyDescent="0.4">
      <c r="A71" s="33"/>
      <c r="B71" s="10"/>
      <c r="C71" s="8"/>
      <c r="D71" s="8"/>
      <c r="E71" s="10"/>
      <c r="F71" s="8"/>
      <c r="G71" s="8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94">
        <f t="shared" si="0"/>
        <v>0</v>
      </c>
    </row>
    <row r="72" spans="1:28" s="3" customFormat="1" ht="15" x14ac:dyDescent="0.4">
      <c r="A72" s="33"/>
      <c r="B72" s="10"/>
      <c r="C72" s="8"/>
      <c r="D72" s="8"/>
      <c r="E72" s="10"/>
      <c r="F72" s="8"/>
      <c r="G72" s="8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94">
        <f t="shared" si="0"/>
        <v>0</v>
      </c>
    </row>
    <row r="73" spans="1:28" s="3" customFormat="1" ht="15" x14ac:dyDescent="0.4">
      <c r="A73" s="33"/>
      <c r="B73" s="10"/>
      <c r="C73" s="8"/>
      <c r="D73" s="8"/>
      <c r="E73" s="10"/>
      <c r="F73" s="8"/>
      <c r="G73" s="8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94">
        <f t="shared" si="0"/>
        <v>0</v>
      </c>
    </row>
    <row r="74" spans="1:28" s="3" customFormat="1" ht="15" x14ac:dyDescent="0.4">
      <c r="A74" s="33"/>
      <c r="B74" s="10"/>
      <c r="C74" s="8"/>
      <c r="D74" s="8"/>
      <c r="E74" s="10"/>
      <c r="F74" s="8"/>
      <c r="G74" s="8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94">
        <f t="shared" si="0"/>
        <v>0</v>
      </c>
    </row>
    <row r="75" spans="1:28" s="3" customFormat="1" ht="15" x14ac:dyDescent="0.4">
      <c r="A75" s="86"/>
      <c r="B75" s="27"/>
      <c r="C75" s="27"/>
      <c r="D75" s="8"/>
      <c r="E75" s="8"/>
      <c r="F75" s="8"/>
      <c r="G75" s="8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48"/>
    </row>
    <row r="76" spans="1:28" s="3" customFormat="1" ht="18" x14ac:dyDescent="0.45">
      <c r="A76" s="5" t="s">
        <v>0</v>
      </c>
      <c r="B76" s="13"/>
      <c r="C76" s="14"/>
      <c r="D76" s="14"/>
      <c r="E76" s="14"/>
      <c r="F76" s="14"/>
      <c r="G76" s="14"/>
      <c r="H76" s="37">
        <f>SUM(H19:H75)</f>
        <v>75000</v>
      </c>
      <c r="I76" s="43">
        <f>SUM(I19:I75)</f>
        <v>0</v>
      </c>
      <c r="J76" s="37">
        <f>SUM(J53:J73)</f>
        <v>909708</v>
      </c>
      <c r="K76" s="37">
        <f>SUM(K6:K11)</f>
        <v>612583.53</v>
      </c>
      <c r="L76" s="37">
        <f>SUM(L7:L75)</f>
        <v>95000</v>
      </c>
      <c r="M76" s="37">
        <f>SUM(M13:M33)</f>
        <v>3153.57</v>
      </c>
      <c r="N76" s="37">
        <f>SUM(N61:N74)</f>
        <v>568541</v>
      </c>
      <c r="O76" s="37">
        <f>SUM(O13:O75)</f>
        <v>124911.34</v>
      </c>
      <c r="P76" s="37">
        <f>SUM(P63:P73)</f>
        <v>679224</v>
      </c>
      <c r="Q76" s="37">
        <f>SUM(Q13:Q33)</f>
        <v>20267.73</v>
      </c>
      <c r="R76" s="37">
        <f>SUM(R45:R49)</f>
        <v>16560</v>
      </c>
      <c r="S76" s="37">
        <f>SUM(S13:S27)</f>
        <v>56543</v>
      </c>
      <c r="T76" s="37">
        <f>SUM(T13:T33)</f>
        <v>4574.2700000000041</v>
      </c>
      <c r="U76" s="37">
        <f>SUM(U13:U32)</f>
        <v>20160.34</v>
      </c>
      <c r="V76" s="37">
        <f>SUM(V13:V29)</f>
        <v>1537.47</v>
      </c>
      <c r="W76" s="37">
        <f>SUM(W28:W32)</f>
        <v>1926.67</v>
      </c>
      <c r="X76" s="37">
        <f>SUM(X38:X42)</f>
        <v>50000</v>
      </c>
      <c r="Y76" s="37">
        <f>SUM(Y30:Y33)</f>
        <v>7812.5</v>
      </c>
      <c r="Z76" s="37">
        <f>SUM(Z13:Z32)</f>
        <v>-1953.12</v>
      </c>
      <c r="AA76" s="37">
        <f>SUM(AA11:AA74)</f>
        <v>0</v>
      </c>
      <c r="AB76" s="48"/>
    </row>
    <row r="77" spans="1:28" s="3" customFormat="1" ht="18" x14ac:dyDescent="0.45">
      <c r="A77" s="16"/>
      <c r="B77" s="17"/>
      <c r="C77" s="18"/>
      <c r="D77" s="18"/>
      <c r="E77" s="18"/>
      <c r="F77" s="18"/>
      <c r="G77" s="18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20"/>
    </row>
    <row r="78" spans="1:28" ht="15" x14ac:dyDescent="0.4">
      <c r="A78" s="15" t="s">
        <v>9</v>
      </c>
      <c r="B78" s="3"/>
    </row>
    <row r="79" spans="1:28" ht="15" hidden="1" customHeight="1" x14ac:dyDescent="0.4">
      <c r="A79" s="15" t="s">
        <v>32</v>
      </c>
    </row>
    <row r="80" spans="1:28" ht="14.6" hidden="1" x14ac:dyDescent="0.4">
      <c r="A80" s="41" t="s">
        <v>31</v>
      </c>
    </row>
    <row r="81" spans="1:28" ht="14.6" hidden="1" x14ac:dyDescent="0.4">
      <c r="A81" s="15" t="s">
        <v>45</v>
      </c>
    </row>
    <row r="82" spans="1:28" ht="14.6" hidden="1" x14ac:dyDescent="0.4">
      <c r="A82" s="41" t="s">
        <v>44</v>
      </c>
    </row>
    <row r="83" spans="1:28" ht="14.6" hidden="1" x14ac:dyDescent="0.4">
      <c r="A83" s="15" t="s">
        <v>53</v>
      </c>
    </row>
    <row r="84" spans="1:28" ht="14.6" hidden="1" x14ac:dyDescent="0.4">
      <c r="A84" s="41" t="s">
        <v>52</v>
      </c>
    </row>
    <row r="85" spans="1:28" ht="14.6" hidden="1" x14ac:dyDescent="0.4">
      <c r="A85" s="15" t="s">
        <v>61</v>
      </c>
    </row>
    <row r="86" spans="1:28" ht="14.6" hidden="1" x14ac:dyDescent="0.4">
      <c r="A86" s="41" t="s">
        <v>60</v>
      </c>
    </row>
    <row r="87" spans="1:28" ht="14.6" hidden="1" x14ac:dyDescent="0.4">
      <c r="A87" s="15" t="s">
        <v>69</v>
      </c>
    </row>
    <row r="88" spans="1:28" ht="14.6" hidden="1" x14ac:dyDescent="0.4">
      <c r="A88" s="41" t="s">
        <v>68</v>
      </c>
    </row>
    <row r="89" spans="1:28" ht="14.6" hidden="1" x14ac:dyDescent="0.4">
      <c r="A89" s="15" t="s">
        <v>75</v>
      </c>
    </row>
    <row r="90" spans="1:28" ht="14.6" hidden="1" x14ac:dyDescent="0.4">
      <c r="A90" s="41" t="s">
        <v>74</v>
      </c>
    </row>
    <row r="91" spans="1:28" s="15" customFormat="1" ht="14.6" hidden="1" x14ac:dyDescent="0.4">
      <c r="A91" s="15" t="s">
        <v>80</v>
      </c>
      <c r="C91" s="38"/>
      <c r="D91" s="38"/>
      <c r="E91" s="38"/>
      <c r="F91" s="38"/>
      <c r="G91" s="38"/>
      <c r="H91" s="38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1"/>
    </row>
    <row r="92" spans="1:28" ht="14.6" hidden="1" x14ac:dyDescent="0.4">
      <c r="A92" s="41" t="s">
        <v>78</v>
      </c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8"/>
    </row>
    <row r="93" spans="1:28" s="90" customFormat="1" ht="12.45" hidden="1" x14ac:dyDescent="0.3">
      <c r="A93" s="89" t="s">
        <v>79</v>
      </c>
      <c r="C93" s="91"/>
      <c r="D93" s="91"/>
      <c r="E93" s="91"/>
      <c r="F93" s="91"/>
      <c r="G93" s="91"/>
      <c r="H93" s="92"/>
      <c r="I93" s="92"/>
      <c r="J93" s="92"/>
      <c r="K93" s="92"/>
      <c r="L93" s="92"/>
      <c r="M93" s="92"/>
    </row>
    <row r="95" spans="1:28" ht="14.6" hidden="1" x14ac:dyDescent="0.4">
      <c r="A95" s="15" t="s">
        <v>88</v>
      </c>
    </row>
    <row r="96" spans="1:28" ht="14.6" hidden="1" x14ac:dyDescent="0.4">
      <c r="A96" s="41" t="s">
        <v>87</v>
      </c>
    </row>
    <row r="97" spans="1:1" ht="14.6" hidden="1" x14ac:dyDescent="0.4">
      <c r="A97" s="15" t="s">
        <v>95</v>
      </c>
    </row>
    <row r="98" spans="1:1" ht="14.6" hidden="1" x14ac:dyDescent="0.4">
      <c r="A98" s="41" t="s">
        <v>94</v>
      </c>
    </row>
    <row r="99" spans="1:1" ht="14.6" hidden="1" x14ac:dyDescent="0.4">
      <c r="A99" s="15" t="s">
        <v>113</v>
      </c>
    </row>
    <row r="100" spans="1:1" ht="14.6" hidden="1" x14ac:dyDescent="0.4">
      <c r="A100" s="41" t="s">
        <v>112</v>
      </c>
    </row>
    <row r="101" spans="1:1" ht="14.6" hidden="1" x14ac:dyDescent="0.4">
      <c r="A101" s="15" t="s">
        <v>122</v>
      </c>
    </row>
    <row r="102" spans="1:1" ht="14.6" hidden="1" x14ac:dyDescent="0.4">
      <c r="A102" s="41" t="s">
        <v>121</v>
      </c>
    </row>
    <row r="103" spans="1:1" ht="14.6" hidden="1" x14ac:dyDescent="0.4">
      <c r="A103" s="15" t="s">
        <v>133</v>
      </c>
    </row>
    <row r="104" spans="1:1" ht="14.6" hidden="1" x14ac:dyDescent="0.4">
      <c r="A104" s="41" t="s">
        <v>134</v>
      </c>
    </row>
    <row r="105" spans="1:1" ht="14.6" hidden="1" x14ac:dyDescent="0.4">
      <c r="A105" s="15" t="s">
        <v>138</v>
      </c>
    </row>
    <row r="106" spans="1:1" ht="14.6" hidden="1" x14ac:dyDescent="0.4">
      <c r="A106" s="41" t="s">
        <v>139</v>
      </c>
    </row>
    <row r="107" spans="1:1" ht="14.6" hidden="1" x14ac:dyDescent="0.4">
      <c r="A107" s="15" t="s">
        <v>140</v>
      </c>
    </row>
    <row r="108" spans="1:1" ht="14.6" hidden="1" x14ac:dyDescent="0.4">
      <c r="A108" s="41" t="s">
        <v>94</v>
      </c>
    </row>
    <row r="109" spans="1:1" ht="14.6" hidden="1" x14ac:dyDescent="0.4">
      <c r="A109" s="15" t="s">
        <v>150</v>
      </c>
    </row>
    <row r="110" spans="1:1" ht="14.6" hidden="1" x14ac:dyDescent="0.4">
      <c r="A110" s="41" t="s">
        <v>94</v>
      </c>
    </row>
    <row r="111" spans="1:1" ht="14.6" hidden="1" x14ac:dyDescent="0.4">
      <c r="A111" s="15" t="s">
        <v>153</v>
      </c>
    </row>
    <row r="112" spans="1:1" ht="14.6" hidden="1" x14ac:dyDescent="0.4">
      <c r="A112" s="41" t="s">
        <v>31</v>
      </c>
    </row>
    <row r="113" spans="1:1" ht="14.6" hidden="1" x14ac:dyDescent="0.4">
      <c r="A113" s="15" t="s">
        <v>155</v>
      </c>
    </row>
    <row r="114" spans="1:1" ht="14.6" hidden="1" x14ac:dyDescent="0.4">
      <c r="A114" s="41" t="s">
        <v>154</v>
      </c>
    </row>
    <row r="115" spans="1:1" ht="14.6" hidden="1" x14ac:dyDescent="0.4">
      <c r="A115" s="15" t="s">
        <v>161</v>
      </c>
    </row>
    <row r="116" spans="1:1" ht="14.6" hidden="1" x14ac:dyDescent="0.4">
      <c r="A116" s="41" t="s">
        <v>159</v>
      </c>
    </row>
    <row r="117" spans="1:1" hidden="1" x14ac:dyDescent="0.3">
      <c r="A117" s="69" t="s">
        <v>160</v>
      </c>
    </row>
    <row r="118" spans="1:1" hidden="1" x14ac:dyDescent="0.3">
      <c r="A118" s="69"/>
    </row>
    <row r="119" spans="1:1" ht="14.6" x14ac:dyDescent="0.4">
      <c r="A119" s="15" t="s">
        <v>164</v>
      </c>
    </row>
    <row r="120" spans="1:1" ht="14.6" x14ac:dyDescent="0.4">
      <c r="A120" s="41" t="s">
        <v>165</v>
      </c>
    </row>
    <row r="121" spans="1:1" ht="14.6" x14ac:dyDescent="0.4">
      <c r="A121" s="70" t="s">
        <v>166</v>
      </c>
    </row>
    <row r="131" spans="1:1" ht="14.6" x14ac:dyDescent="0.4">
      <c r="A131" s="15" t="s">
        <v>26</v>
      </c>
    </row>
    <row r="132" spans="1:1" ht="14.6" x14ac:dyDescent="0.4">
      <c r="A132" s="93" t="s">
        <v>29</v>
      </c>
    </row>
    <row r="133" spans="1:1" ht="14.6" x14ac:dyDescent="0.4">
      <c r="A133" s="15" t="s">
        <v>27</v>
      </c>
    </row>
    <row r="134" spans="1:1" ht="14.6" x14ac:dyDescent="0.4">
      <c r="A134" s="93" t="s">
        <v>28</v>
      </c>
    </row>
  </sheetData>
  <mergeCells count="2">
    <mergeCell ref="B1:H1"/>
    <mergeCell ref="A117:A118"/>
  </mergeCells>
  <phoneticPr fontId="0" type="noConversion"/>
  <hyperlinks>
    <hyperlink ref="A93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2019-01-09T17:47:21Z</cp:lastPrinted>
  <dcterms:created xsi:type="dcterms:W3CDTF">2000-04-13T13:33:42Z</dcterms:created>
  <dcterms:modified xsi:type="dcterms:W3CDTF">2025-07-01T21:59:50Z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