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defaultThemeVersion="166925"/>
  <mc:AlternateContent xmlns:mc="http://schemas.openxmlformats.org/markup-compatibility/2006">
    <mc:Choice Requires="x15">
      <x15ac:absPath xmlns:x15ac="http://schemas.microsoft.com/office/spreadsheetml/2010/11/ac" url="L:\CONTRACT\Rate Tables\FY25\"/>
    </mc:Choice>
  </mc:AlternateContent>
  <xr:revisionPtr revIDLastSave="0" documentId="13_ncr:1_{4F4A00F7-3932-42BD-B52E-3E8FEF3761C4}" xr6:coauthVersionLast="47" xr6:coauthVersionMax="47" xr10:uidLastSave="{00000000-0000-0000-0000-000000000000}"/>
  <bookViews>
    <workbookView xWindow="-110" yWindow="-110" windowWidth="19420" windowHeight="10300" tabRatio="855" firstSheet="1" activeTab="1" xr2:uid="{00000000-000D-0000-FFFF-FFFF00000000}"/>
  </bookViews>
  <sheets>
    <sheet name="calendar split" sheetId="27" state="hidden" r:id="rId1"/>
    <sheet name="Summary" sheetId="33" r:id="rId2"/>
    <sheet name="Shared Living" sheetId="3" r:id="rId3"/>
    <sheet name="ALTR" sheetId="31" r:id="rId4"/>
    <sheet name="ALTR Rate Component" sheetId="35" r:id="rId5"/>
    <sheet name="In Home Supp" sheetId="18" r:id="rId6"/>
    <sheet name="Emp &amp; Day" sheetId="19" r:id="rId7"/>
    <sheet name="Family Supports" sheetId="20" r:id="rId8"/>
    <sheet name="AWC" sheetId="32" r:id="rId9"/>
    <sheet name="Visual" sheetId="12" r:id="rId10"/>
    <sheet name="Corp Rep Payee" sheetId="13" r:id="rId11"/>
    <sheet name="Clinical Team" sheetId="15" r:id="rId12"/>
    <sheet name="Autism" sheetId="28" r:id="rId13"/>
    <sheet name="Assisive Tech" sheetId="34" r:id="rId14"/>
    <sheet name="Remote Supports" sheetId="30" r:id="rId15"/>
    <sheet name="Matrix" sheetId="36" r:id="rId16"/>
  </sheets>
  <externalReferences>
    <externalReference r:id="rId17"/>
    <externalReference r:id="rId18"/>
    <externalReference r:id="rId19"/>
    <externalReference r:id="rId20"/>
    <externalReference r:id="rId21"/>
    <externalReference r:id="rId22"/>
    <externalReference r:id="rId23"/>
    <externalReference r:id="rId24"/>
    <externalReference r:id="rId25"/>
  </externalReferences>
  <definedNames>
    <definedName name="_xlnm._FilterDatabase" localSheetId="4" hidden="1">'ALTR Rate Component'!$B$2:$K$227</definedName>
    <definedName name="_xlnm._FilterDatabase" localSheetId="15" hidden="1">Matrix!$A$2:$T$76</definedName>
    <definedName name="_xlnm._FilterDatabase" localSheetId="1" hidden="1">Summary!$B$2:$D$47</definedName>
    <definedName name="_Hlk346582437" localSheetId="3">ALTR!#REF!</definedName>
    <definedName name="asdfasdf">#REF!</definedName>
    <definedName name="Average">#REF!</definedName>
    <definedName name="Break">'[2]Tech Stuff'!$E$4</definedName>
    <definedName name="CAF_NEW">[3]RawDataCalcs!$L$70:$DB$70</definedName>
    <definedName name="Cap">[4]RawDataCalcs!$L$13:$DB$13</definedName>
    <definedName name="Data">#REF!</definedName>
    <definedName name="Floor">[4]RawDataCalcs!$L$12:$DB$12</definedName>
    <definedName name="Funds">'[5]RawDataCalcs3386&amp;3401'!$L$68:$DB$68</definedName>
    <definedName name="gk">#REF!</definedName>
    <definedName name="hhh">#REF!</definedName>
    <definedName name="JailDAverage">#REF!</definedName>
    <definedName name="JailDCap">[6]ALLRawDataCalcs!$L$80:$DB$80</definedName>
    <definedName name="JailDFloor">[6]ALLRawDataCalcs!$L$79:$DB$79</definedName>
    <definedName name="JailDgk">#REF!</definedName>
    <definedName name="JailDMax">#REF!</definedName>
    <definedName name="JailDMedian">#REF!</definedName>
    <definedName name="kls">#REF!</definedName>
    <definedName name="ListProviders">'[7]List of Programs'!$A$24:$A$29</definedName>
    <definedName name="Max">#REF!</definedName>
    <definedName name="Median">#REF!</definedName>
    <definedName name="Min">#REF!</definedName>
    <definedName name="MT">#REF!</definedName>
    <definedName name="new">#REF!</definedName>
    <definedName name="ok">#REF!</definedName>
    <definedName name="_xlnm.Print_Area" localSheetId="3">ALTR!$A$1:$C$3</definedName>
    <definedName name="_xlnm.Print_Area" localSheetId="15">Matrix!$A$1:$T$91</definedName>
    <definedName name="_xlnm.Print_Area" localSheetId="2">'Shared Living'!$A$1:$C$47</definedName>
    <definedName name="_xlnm.Print_Titles" localSheetId="15">Matrix!$2:$2</definedName>
    <definedName name="Program_File">#REF!</definedName>
    <definedName name="Programs">'[7]List of Programs'!$B$3:$B$19</definedName>
    <definedName name="ProvFTE">'[8]FTE Data'!$A$3:$AW$56</definedName>
    <definedName name="PurchasedBy">'[8]FTE Data'!$C$263:$AZ$657</definedName>
    <definedName name="Res">Matrix!$A$4:$S$10</definedName>
    <definedName name="resmay2007">#REF!</definedName>
    <definedName name="Site_list">[8]Lists!$A$2:$A$53</definedName>
    <definedName name="Source">#REF!</definedName>
    <definedName name="Source_2">#REF!</definedName>
    <definedName name="SourcePathAndFileName">#REF!</definedName>
    <definedName name="Total_UFR">#REF!</definedName>
    <definedName name="Total_UFRs">#REF!</definedName>
    <definedName name="Total_UFRs_">#REF!</definedName>
    <definedName name="UFR">'[9]Complete UFR List'!#REF!</definedName>
    <definedName name="UFRS">'[9]Complete UFR List'!#REF!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M2" i="36" l="1"/>
  <c r="E2" i="36"/>
  <c r="H227" i="35"/>
  <c r="H226" i="35"/>
  <c r="H225" i="35"/>
  <c r="H224" i="35"/>
  <c r="H223" i="35"/>
  <c r="H222" i="35"/>
  <c r="H221" i="35"/>
  <c r="H220" i="35"/>
  <c r="H219" i="35"/>
  <c r="H218" i="35"/>
  <c r="H217" i="35"/>
  <c r="H216" i="35"/>
  <c r="H215" i="35"/>
  <c r="H214" i="35"/>
  <c r="H213" i="35"/>
  <c r="H212" i="35"/>
  <c r="H211" i="35"/>
  <c r="H210" i="35"/>
  <c r="H209" i="35"/>
  <c r="H208" i="35"/>
  <c r="H207" i="35"/>
  <c r="H206" i="35"/>
  <c r="H205" i="35"/>
  <c r="H204" i="35"/>
  <c r="H203" i="35"/>
  <c r="H202" i="35"/>
  <c r="H201" i="35"/>
  <c r="H200" i="35"/>
  <c r="H199" i="35"/>
  <c r="H198" i="35"/>
  <c r="H197" i="35"/>
  <c r="H196" i="35"/>
  <c r="H195" i="35"/>
  <c r="H194" i="35"/>
  <c r="H193" i="35"/>
  <c r="H192" i="35"/>
  <c r="H191" i="35"/>
  <c r="H190" i="35"/>
  <c r="H189" i="35"/>
  <c r="H188" i="35"/>
  <c r="H187" i="35"/>
  <c r="H186" i="35"/>
  <c r="H185" i="35"/>
  <c r="H184" i="35"/>
  <c r="H183" i="35"/>
  <c r="H182" i="35"/>
  <c r="H181" i="35"/>
  <c r="H180" i="35"/>
  <c r="H179" i="35"/>
  <c r="H178" i="35"/>
  <c r="H177" i="35"/>
  <c r="H176" i="35"/>
  <c r="H175" i="35"/>
  <c r="H174" i="35"/>
  <c r="H173" i="35"/>
  <c r="H172" i="35"/>
  <c r="H171" i="35"/>
  <c r="H170" i="35"/>
  <c r="H169" i="35"/>
  <c r="H168" i="35"/>
  <c r="H167" i="35"/>
  <c r="H166" i="35"/>
  <c r="H165" i="35"/>
  <c r="H164" i="35"/>
  <c r="H163" i="35"/>
  <c r="H162" i="35"/>
  <c r="H161" i="35"/>
  <c r="H160" i="35"/>
  <c r="H159" i="35"/>
  <c r="H158" i="35"/>
  <c r="H157" i="35"/>
  <c r="H156" i="35"/>
  <c r="H155" i="35"/>
  <c r="H154" i="35"/>
  <c r="H153" i="35"/>
  <c r="H152" i="35"/>
  <c r="H151" i="35"/>
  <c r="H150" i="35"/>
  <c r="H149" i="35"/>
  <c r="H148" i="35"/>
  <c r="H147" i="35"/>
  <c r="H146" i="35"/>
  <c r="H145" i="35"/>
  <c r="H144" i="35"/>
  <c r="H143" i="35"/>
  <c r="H142" i="35"/>
  <c r="H141" i="35"/>
  <c r="H140" i="35"/>
  <c r="H139" i="35"/>
  <c r="H138" i="35"/>
  <c r="H137" i="35"/>
  <c r="H136" i="35"/>
  <c r="H135" i="35"/>
  <c r="H134" i="35"/>
  <c r="H133" i="35"/>
  <c r="H132" i="35"/>
  <c r="H131" i="35"/>
  <c r="H130" i="35"/>
  <c r="H129" i="35"/>
  <c r="H128" i="35"/>
  <c r="H127" i="35"/>
  <c r="H126" i="35"/>
  <c r="H125" i="35"/>
  <c r="H124" i="35"/>
  <c r="H123" i="35"/>
  <c r="H122" i="35"/>
  <c r="H121" i="35"/>
  <c r="H120" i="35"/>
  <c r="H119" i="35"/>
  <c r="H118" i="35"/>
  <c r="H117" i="35"/>
  <c r="H116" i="35"/>
  <c r="H115" i="35"/>
  <c r="H114" i="35"/>
  <c r="H113" i="35"/>
  <c r="H112" i="35"/>
  <c r="H111" i="35"/>
  <c r="H110" i="35"/>
  <c r="H109" i="35"/>
  <c r="H108" i="35"/>
  <c r="H107" i="35"/>
  <c r="H106" i="35"/>
  <c r="H105" i="35"/>
  <c r="H104" i="35"/>
  <c r="H103" i="35"/>
  <c r="H102" i="35"/>
  <c r="H101" i="35"/>
  <c r="H100" i="35"/>
  <c r="H99" i="35"/>
  <c r="H98" i="35"/>
  <c r="H97" i="35"/>
  <c r="H96" i="35"/>
  <c r="H95" i="35"/>
  <c r="H94" i="35"/>
  <c r="H93" i="35"/>
  <c r="H92" i="35"/>
  <c r="H91" i="35"/>
  <c r="H90" i="35"/>
  <c r="H89" i="35"/>
  <c r="H88" i="35"/>
  <c r="H87" i="35"/>
  <c r="H86" i="35"/>
  <c r="H85" i="35"/>
  <c r="H84" i="35"/>
  <c r="H83" i="35"/>
  <c r="H82" i="35"/>
  <c r="H81" i="35"/>
  <c r="H80" i="35"/>
  <c r="H79" i="35"/>
  <c r="H78" i="35"/>
  <c r="H77" i="35"/>
  <c r="H76" i="35"/>
  <c r="H75" i="35"/>
  <c r="H74" i="35"/>
  <c r="H73" i="35"/>
  <c r="H72" i="35"/>
  <c r="H71" i="35"/>
  <c r="H70" i="35"/>
  <c r="H69" i="35"/>
  <c r="H68" i="35"/>
  <c r="H67" i="35"/>
  <c r="H66" i="35"/>
  <c r="H65" i="35"/>
  <c r="H64" i="35"/>
  <c r="H63" i="35"/>
  <c r="H62" i="35"/>
  <c r="H61" i="35"/>
  <c r="H60" i="35"/>
  <c r="H59" i="35"/>
  <c r="H58" i="35"/>
  <c r="H57" i="35"/>
  <c r="H56" i="35"/>
  <c r="H55" i="35"/>
  <c r="H54" i="35"/>
  <c r="H53" i="35"/>
  <c r="H52" i="35"/>
  <c r="H51" i="35"/>
  <c r="H50" i="35"/>
  <c r="H49" i="35"/>
  <c r="H48" i="35"/>
  <c r="H47" i="35"/>
  <c r="H46" i="35"/>
  <c r="H45" i="35"/>
  <c r="H44" i="35"/>
  <c r="H43" i="35"/>
  <c r="H42" i="35"/>
  <c r="H41" i="35"/>
  <c r="H40" i="35"/>
  <c r="H39" i="35"/>
  <c r="H38" i="35"/>
  <c r="H37" i="35"/>
  <c r="H36" i="35"/>
  <c r="H35" i="35"/>
  <c r="H34" i="35"/>
  <c r="H33" i="35"/>
  <c r="H32" i="35"/>
  <c r="H31" i="35"/>
  <c r="H30" i="35"/>
  <c r="H29" i="35"/>
  <c r="H28" i="35"/>
  <c r="H27" i="35"/>
  <c r="H26" i="35"/>
  <c r="H25" i="35"/>
  <c r="H24" i="35"/>
  <c r="H23" i="35"/>
  <c r="H22" i="35"/>
  <c r="H21" i="35"/>
  <c r="H20" i="35"/>
  <c r="H19" i="35"/>
  <c r="H18" i="35"/>
  <c r="H17" i="35"/>
  <c r="H16" i="35"/>
  <c r="H15" i="35"/>
  <c r="H14" i="35"/>
  <c r="H13" i="35"/>
  <c r="H12" i="35"/>
  <c r="H11" i="35"/>
  <c r="H10" i="35"/>
  <c r="H9" i="35"/>
  <c r="H8" i="35"/>
  <c r="H7" i="35"/>
  <c r="H6" i="35"/>
  <c r="H5" i="35"/>
  <c r="H4" i="35"/>
  <c r="H3" i="35"/>
  <c r="D9" i="12" l="1"/>
  <c r="D8" i="12"/>
  <c r="I46" i="31"/>
  <c r="I56" i="31"/>
  <c r="I26" i="31"/>
  <c r="N112" i="31" l="1"/>
  <c r="N113" i="31"/>
  <c r="N114" i="31"/>
  <c r="N115" i="31"/>
  <c r="N116" i="31"/>
  <c r="N117" i="31"/>
  <c r="N118" i="31"/>
  <c r="N119" i="31"/>
  <c r="N120" i="31"/>
  <c r="N121" i="31"/>
  <c r="N122" i="31"/>
  <c r="N123" i="31"/>
  <c r="N124" i="31"/>
  <c r="N125" i="31"/>
  <c r="N126" i="31"/>
  <c r="N127" i="31"/>
  <c r="N128" i="31"/>
  <c r="N129" i="31"/>
  <c r="N111" i="31"/>
  <c r="N110" i="31"/>
  <c r="I85" i="31"/>
  <c r="I86" i="31"/>
  <c r="I87" i="31"/>
  <c r="I88" i="31"/>
  <c r="I89" i="31"/>
  <c r="I90" i="31"/>
  <c r="I91" i="31"/>
  <c r="I92" i="31"/>
  <c r="I93" i="31"/>
  <c r="I94" i="31"/>
  <c r="I95" i="31"/>
  <c r="I96" i="31"/>
  <c r="I97" i="31"/>
  <c r="I98" i="31"/>
  <c r="I84" i="31"/>
  <c r="I83" i="31"/>
  <c r="E8" i="34" l="1"/>
  <c r="F8" i="34" s="1"/>
  <c r="E17" i="28"/>
  <c r="E18" i="28"/>
  <c r="E19" i="28"/>
  <c r="E16" i="28"/>
  <c r="D14" i="32" l="1"/>
  <c r="E8" i="20"/>
  <c r="E7" i="20"/>
  <c r="E20" i="20" l="1"/>
  <c r="F14" i="18" l="1"/>
  <c r="D20" i="32"/>
  <c r="N109" i="31"/>
  <c r="N108" i="31"/>
  <c r="N107" i="31"/>
  <c r="N106" i="31"/>
  <c r="N105" i="31"/>
  <c r="N104" i="31"/>
  <c r="N103" i="31"/>
  <c r="N102" i="31"/>
  <c r="N101" i="31"/>
  <c r="N100" i="31"/>
  <c r="N99" i="31"/>
  <c r="N98" i="31"/>
  <c r="N97" i="31"/>
  <c r="N96" i="31"/>
  <c r="N95" i="31"/>
  <c r="N94" i="31"/>
  <c r="N93" i="31"/>
  <c r="N92" i="31"/>
  <c r="N91" i="31"/>
  <c r="N90" i="31"/>
  <c r="N89" i="31"/>
  <c r="N88" i="31"/>
  <c r="N87" i="31"/>
  <c r="N86" i="31"/>
  <c r="N85" i="31"/>
  <c r="N84" i="31"/>
  <c r="N83" i="31"/>
  <c r="N82" i="31"/>
  <c r="I82" i="31"/>
  <c r="N81" i="31"/>
  <c r="I81" i="31"/>
  <c r="N80" i="31"/>
  <c r="I80" i="31"/>
  <c r="N79" i="31"/>
  <c r="I79" i="31"/>
  <c r="N78" i="31"/>
  <c r="I78" i="31"/>
  <c r="N77" i="31"/>
  <c r="I77" i="31"/>
  <c r="N76" i="31"/>
  <c r="I76" i="31"/>
  <c r="N75" i="31"/>
  <c r="I75" i="31"/>
  <c r="N74" i="31"/>
  <c r="I74" i="31"/>
  <c r="N73" i="31"/>
  <c r="I73" i="31"/>
  <c r="N72" i="31"/>
  <c r="I72" i="31"/>
  <c r="N71" i="31"/>
  <c r="I71" i="31"/>
  <c r="N70" i="31"/>
  <c r="I70" i="31"/>
  <c r="N69" i="31"/>
  <c r="I69" i="31"/>
  <c r="N68" i="31"/>
  <c r="I68" i="31"/>
  <c r="N67" i="31"/>
  <c r="I67" i="31"/>
  <c r="N66" i="31"/>
  <c r="I66" i="31"/>
  <c r="N65" i="31"/>
  <c r="I65" i="31"/>
  <c r="N64" i="31"/>
  <c r="I64" i="31"/>
  <c r="N63" i="31"/>
  <c r="I63" i="31"/>
  <c r="N62" i="31"/>
  <c r="I62" i="31"/>
  <c r="N61" i="31"/>
  <c r="I61" i="31"/>
  <c r="N60" i="31"/>
  <c r="I60" i="31"/>
  <c r="N59" i="31"/>
  <c r="I59" i="31"/>
  <c r="N58" i="31"/>
  <c r="I58" i="31"/>
  <c r="N57" i="31"/>
  <c r="I57" i="31"/>
  <c r="N56" i="31"/>
  <c r="N55" i="31"/>
  <c r="I55" i="31"/>
  <c r="N54" i="31"/>
  <c r="I54" i="31"/>
  <c r="N53" i="31"/>
  <c r="I53" i="31"/>
  <c r="N52" i="31"/>
  <c r="I52" i="31"/>
  <c r="N51" i="31"/>
  <c r="I51" i="31"/>
  <c r="N50" i="31"/>
  <c r="I50" i="31"/>
  <c r="N49" i="31"/>
  <c r="I49" i="31"/>
  <c r="N48" i="31"/>
  <c r="I48" i="31"/>
  <c r="N47" i="31"/>
  <c r="I47" i="31"/>
  <c r="N46" i="31"/>
  <c r="N45" i="31"/>
  <c r="I45" i="31"/>
  <c r="N44" i="31"/>
  <c r="I44" i="31"/>
  <c r="N43" i="31"/>
  <c r="I43" i="31"/>
  <c r="N42" i="31"/>
  <c r="I42" i="31"/>
  <c r="N41" i="31"/>
  <c r="I41" i="31"/>
  <c r="N40" i="31"/>
  <c r="I40" i="31"/>
  <c r="N39" i="31"/>
  <c r="I39" i="31"/>
  <c r="N38" i="31"/>
  <c r="I38" i="31"/>
  <c r="N37" i="31"/>
  <c r="I37" i="31"/>
  <c r="N36" i="31"/>
  <c r="I36" i="31"/>
  <c r="N35" i="31"/>
  <c r="I35" i="31"/>
  <c r="N34" i="31"/>
  <c r="I34" i="31"/>
  <c r="N33" i="31"/>
  <c r="I33" i="31"/>
  <c r="N32" i="31"/>
  <c r="I32" i="31"/>
  <c r="N31" i="31"/>
  <c r="I31" i="31"/>
  <c r="N30" i="31"/>
  <c r="I30" i="31"/>
  <c r="N29" i="31"/>
  <c r="I29" i="31"/>
  <c r="N28" i="31"/>
  <c r="I28" i="31"/>
  <c r="N27" i="31"/>
  <c r="I27" i="31"/>
  <c r="N26" i="31"/>
  <c r="N25" i="31"/>
  <c r="I25" i="31"/>
  <c r="N24" i="31"/>
  <c r="I24" i="31"/>
  <c r="N23" i="31"/>
  <c r="I23" i="31"/>
  <c r="N22" i="31"/>
  <c r="I22" i="31"/>
  <c r="N21" i="31"/>
  <c r="I21" i="31"/>
  <c r="N20" i="31"/>
  <c r="I20" i="31"/>
  <c r="N19" i="31"/>
  <c r="I19" i="31"/>
  <c r="N18" i="31"/>
  <c r="I18" i="31"/>
  <c r="N17" i="31"/>
  <c r="I17" i="31"/>
  <c r="N16" i="31"/>
  <c r="I16" i="31"/>
  <c r="D16" i="31"/>
  <c r="N15" i="31"/>
  <c r="I15" i="31"/>
  <c r="D15" i="31"/>
  <c r="N14" i="31"/>
  <c r="I14" i="31"/>
  <c r="D14" i="31"/>
  <c r="N13" i="31"/>
  <c r="I13" i="31"/>
  <c r="D13" i="31"/>
  <c r="N12" i="31"/>
  <c r="I12" i="31"/>
  <c r="D12" i="31"/>
  <c r="N11" i="31"/>
  <c r="I11" i="31"/>
  <c r="D11" i="31"/>
  <c r="N10" i="31"/>
  <c r="I10" i="31"/>
  <c r="D10" i="31"/>
  <c r="N9" i="31"/>
  <c r="I9" i="31"/>
  <c r="D9" i="31"/>
  <c r="N8" i="31"/>
  <c r="I8" i="31"/>
  <c r="D8" i="31"/>
  <c r="N7" i="31"/>
  <c r="I7" i="31"/>
  <c r="D7" i="31"/>
  <c r="C26" i="3" l="1"/>
  <c r="C27" i="3"/>
  <c r="C28" i="3"/>
  <c r="C29" i="3"/>
  <c r="C30" i="3"/>
  <c r="C31" i="3"/>
  <c r="C32" i="3"/>
  <c r="C33" i="3"/>
  <c r="C34" i="3"/>
  <c r="C35" i="3"/>
  <c r="C36" i="3"/>
  <c r="C37" i="3"/>
  <c r="C38" i="3"/>
  <c r="C39" i="3"/>
  <c r="C40" i="3"/>
  <c r="C41" i="3"/>
  <c r="C42" i="3"/>
  <c r="C43" i="3"/>
  <c r="C44" i="3"/>
  <c r="C45" i="3"/>
  <c r="C25" i="3"/>
  <c r="D27" i="19"/>
  <c r="D26" i="19"/>
  <c r="D25" i="19"/>
  <c r="F7" i="18" l="1"/>
  <c r="F8" i="18"/>
  <c r="F9" i="18"/>
  <c r="F10" i="18"/>
  <c r="F11" i="18"/>
  <c r="F12" i="18"/>
  <c r="F13" i="18"/>
  <c r="F15" i="18"/>
  <c r="F16" i="18"/>
  <c r="F6" i="18"/>
  <c r="F9" i="27"/>
  <c r="F11" i="27" s="1"/>
  <c r="C9" i="27"/>
  <c r="C11" i="27" s="1"/>
</calcChain>
</file>

<file path=xl/sharedStrings.xml><?xml version="1.0" encoding="utf-8"?>
<sst xmlns="http://schemas.openxmlformats.org/spreadsheetml/2006/main" count="2946" uniqueCount="764">
  <si>
    <t>Rate</t>
  </si>
  <si>
    <t>Unit</t>
  </si>
  <si>
    <t>A</t>
  </si>
  <si>
    <t>B</t>
  </si>
  <si>
    <t>C</t>
  </si>
  <si>
    <t>Level</t>
  </si>
  <si>
    <t>Activity Code</t>
  </si>
  <si>
    <t>Unit of Service</t>
  </si>
  <si>
    <t>Operational Rate Level</t>
  </si>
  <si>
    <t>Minimum Stipend Level</t>
  </si>
  <si>
    <t>Maximum Stipend Level</t>
  </si>
  <si>
    <t xml:space="preserve">Service </t>
  </si>
  <si>
    <t>Units</t>
  </si>
  <si>
    <t>Per Placement Per Day</t>
  </si>
  <si>
    <t>Per Hour</t>
  </si>
  <si>
    <t>OPERATIONAL RATES</t>
  </si>
  <si>
    <t>STIPEND RATES</t>
  </si>
  <si>
    <t>Activity</t>
  </si>
  <si>
    <t>Orientation and Mobility (Level 1)</t>
  </si>
  <si>
    <t>Service Description</t>
  </si>
  <si>
    <t xml:space="preserve">Services for Visually Impaired </t>
  </si>
  <si>
    <t>General Programs: Disability Services 101 CMR 422.00 (MCB regulation)</t>
  </si>
  <si>
    <t>Shared Living</t>
  </si>
  <si>
    <t xml:space="preserve"> </t>
  </si>
  <si>
    <t>Registered Nurse</t>
  </si>
  <si>
    <t>Licensed Practical Nurse</t>
  </si>
  <si>
    <t>Corporate Representative Payee</t>
  </si>
  <si>
    <t>Rates for Certain Developmental and Support Services 101 CMR 424.00</t>
  </si>
  <si>
    <t>Client Per Month</t>
  </si>
  <si>
    <t>Basic Intensity</t>
  </si>
  <si>
    <t>Moderate Intensity</t>
  </si>
  <si>
    <t>High Intensity</t>
  </si>
  <si>
    <t>Level I</t>
  </si>
  <si>
    <t>Level II</t>
  </si>
  <si>
    <t>Level III</t>
  </si>
  <si>
    <t>Level IV</t>
  </si>
  <si>
    <t>Clinical Team</t>
  </si>
  <si>
    <t>Vocational Rehab Assistanct</t>
  </si>
  <si>
    <t xml:space="preserve">In-Home Supports - 3798 </t>
  </si>
  <si>
    <t>In-Home Basic Supports 101 CMR 423.00</t>
  </si>
  <si>
    <t>Program Type</t>
  </si>
  <si>
    <t>In Home Supports</t>
  </si>
  <si>
    <t>15 minutes</t>
  </si>
  <si>
    <t>D</t>
  </si>
  <si>
    <t>E</t>
  </si>
  <si>
    <t>F</t>
  </si>
  <si>
    <t>G</t>
  </si>
  <si>
    <t>H</t>
  </si>
  <si>
    <t>I</t>
  </si>
  <si>
    <t>J</t>
  </si>
  <si>
    <t>K</t>
  </si>
  <si>
    <t>Rates for Community-Based Day Support Services 101 CMR 415.00</t>
  </si>
  <si>
    <t>Activity code</t>
  </si>
  <si>
    <t>Rates for Supported Employment Services 101 CMR 419.00</t>
  </si>
  <si>
    <t>Group Employment: Standard</t>
  </si>
  <si>
    <t>Group Employment: High Intensity</t>
  </si>
  <si>
    <t>Group Employment: 1:1 Staffing in Std. program</t>
  </si>
  <si>
    <t>Group Employment: 1:3 Staffing in Std. program</t>
  </si>
  <si>
    <t>Transportation (to/from job):  Trip Duration</t>
  </si>
  <si>
    <t>Individualized Home Supports 101 CMR 423.00</t>
  </si>
  <si>
    <t>Family Stabilization Services 101 CMR 414.00</t>
  </si>
  <si>
    <t>Family Navigation</t>
  </si>
  <si>
    <t>Respite in Recipient’s Home</t>
  </si>
  <si>
    <t>Day</t>
  </si>
  <si>
    <t>Respite in Caregiver’s Home Level 1</t>
  </si>
  <si>
    <t>Respite in Caregiver’s Home Level 2</t>
  </si>
  <si>
    <t>Respite in Caregiver’s Home Level 3</t>
  </si>
  <si>
    <t>101 CMR 423.00 In Home Basic Living Supports</t>
  </si>
  <si>
    <t xml:space="preserve">Child Respite in Caregiver's Home </t>
  </si>
  <si>
    <t>Adult Companion Services Group of 2</t>
  </si>
  <si>
    <t>Adult Companion Services Group of 3</t>
  </si>
  <si>
    <t>Family Training</t>
  </si>
  <si>
    <t>Family Training Group of 2</t>
  </si>
  <si>
    <t>Family Training Group of 5</t>
  </si>
  <si>
    <t>Behavioral Support Services Bachelor's</t>
  </si>
  <si>
    <t>Behavioral Support Services Master’s</t>
  </si>
  <si>
    <t>Behavioral Support Services PhD</t>
  </si>
  <si>
    <t>Stabilization Care Giver's Home Level 1</t>
  </si>
  <si>
    <t>Stabilization Care Giver's Home Level 2</t>
  </si>
  <si>
    <t>Stabilization Care Giver's Home Level 3</t>
  </si>
  <si>
    <t>Peer Support</t>
  </si>
  <si>
    <t>Peer Support Group of 2</t>
  </si>
  <si>
    <t>Peer Support Group of 5</t>
  </si>
  <si>
    <t>Respite in Recipient’s Home. 1:1</t>
  </si>
  <si>
    <t>Respite in Recipient’s Home. 1:2</t>
  </si>
  <si>
    <t>Respite in Recipient’s Home. 1:3</t>
  </si>
  <si>
    <t>3770. 3771 and 3772</t>
  </si>
  <si>
    <t>Autism Support Center/Family Support Center</t>
  </si>
  <si>
    <t>Month</t>
  </si>
  <si>
    <t>Intensive Flexible Family Support Services</t>
  </si>
  <si>
    <t>Enrolled day</t>
  </si>
  <si>
    <t>Medically Complex Programs</t>
  </si>
  <si>
    <t>Financial Assistance Administration</t>
  </si>
  <si>
    <t>Transaction</t>
  </si>
  <si>
    <t>Agency w/choice Admin Fee</t>
  </si>
  <si>
    <t>Program Manager</t>
  </si>
  <si>
    <t>Position Title</t>
  </si>
  <si>
    <t>101 CMR 420.00:  ALTR Services</t>
  </si>
  <si>
    <t>Adult Companion</t>
  </si>
  <si>
    <t>Shared Living (3150 and 3752)</t>
  </si>
  <si>
    <t>Psychiatrist</t>
  </si>
  <si>
    <t>Individual Supported Employment: Initial Supports</t>
  </si>
  <si>
    <t>Individual Supported Employment: Ongoing Supports</t>
  </si>
  <si>
    <t>15-minute Trip</t>
  </si>
  <si>
    <t>30-minute Trip</t>
  </si>
  <si>
    <t>60-minute Trip</t>
  </si>
  <si>
    <t>101 CMR 411.00: Rates for Certain Placement and Support Services</t>
  </si>
  <si>
    <t>Center Size</t>
  </si>
  <si>
    <t>Autism Support Center/Family Support Center*</t>
  </si>
  <si>
    <t>Day Habilitation Program Services: 101 CMR 348.00</t>
  </si>
  <si>
    <t>DC Worker Level I</t>
  </si>
  <si>
    <t>Hour</t>
  </si>
  <si>
    <t>Site Cost Range</t>
  </si>
  <si>
    <t>DC Worker Level II</t>
  </si>
  <si>
    <t>$21.69 - $26.15</t>
  </si>
  <si>
    <t>Clinician</t>
  </si>
  <si>
    <t>Psychologist / Psychiatrist (PhD)</t>
  </si>
  <si>
    <t>Sedan</t>
  </si>
  <si>
    <t>Minivan</t>
  </si>
  <si>
    <t>Van</t>
  </si>
  <si>
    <t>Wheelchair Van</t>
  </si>
  <si>
    <t>Vehicle Upgrade</t>
  </si>
  <si>
    <t>Sedan to Minivan</t>
  </si>
  <si>
    <t>Sedan to Van</t>
  </si>
  <si>
    <t>Sedan to Wheelchair Van</t>
  </si>
  <si>
    <t>Minivan to Van</t>
  </si>
  <si>
    <t>Minivan to Wheelchair Van</t>
  </si>
  <si>
    <t>Van to Wheelchair Van</t>
  </si>
  <si>
    <t>Southeast</t>
  </si>
  <si>
    <t>Northeast</t>
  </si>
  <si>
    <t>Model Name</t>
  </si>
  <si>
    <t>B03.0A</t>
  </si>
  <si>
    <t>I03.0A</t>
  </si>
  <si>
    <t>I03.5A</t>
  </si>
  <si>
    <t>I04.0A</t>
  </si>
  <si>
    <t>I04.5A</t>
  </si>
  <si>
    <t>I05.0A</t>
  </si>
  <si>
    <t>I05.5A</t>
  </si>
  <si>
    <t>I06.0A</t>
  </si>
  <si>
    <t>I06.5A</t>
  </si>
  <si>
    <t>I07.0A</t>
  </si>
  <si>
    <t>B03.5B</t>
  </si>
  <si>
    <t>B04.0B</t>
  </si>
  <si>
    <t>B04.5B</t>
  </si>
  <si>
    <t>B05.0B</t>
  </si>
  <si>
    <t>B05.5B</t>
  </si>
  <si>
    <t>B06.0B</t>
  </si>
  <si>
    <t>B06.5B</t>
  </si>
  <si>
    <t>B07.0B</t>
  </si>
  <si>
    <t>B07.5B</t>
  </si>
  <si>
    <t>B08.0B</t>
  </si>
  <si>
    <t>B08.5B</t>
  </si>
  <si>
    <t>B09.0B</t>
  </si>
  <si>
    <t>I03.5B</t>
  </si>
  <si>
    <t>I04.0B</t>
  </si>
  <si>
    <t>I04.5B</t>
  </si>
  <si>
    <t>I05.0B</t>
  </si>
  <si>
    <t>I05.5B</t>
  </si>
  <si>
    <t>I06.0B</t>
  </si>
  <si>
    <t>I06.5B</t>
  </si>
  <si>
    <t>I07.0B</t>
  </si>
  <si>
    <t>I07.5B</t>
  </si>
  <si>
    <t>I08.0B</t>
  </si>
  <si>
    <t>I08.5B</t>
  </si>
  <si>
    <t>I09.0B</t>
  </si>
  <si>
    <t>I09.5B</t>
  </si>
  <si>
    <t>I10.0B</t>
  </si>
  <si>
    <t>I10.5B</t>
  </si>
  <si>
    <t>I11.0B</t>
  </si>
  <si>
    <t>M03.5B1</t>
  </si>
  <si>
    <t>M04.0B1</t>
  </si>
  <si>
    <t>M04.5B1</t>
  </si>
  <si>
    <t>M05.0B1</t>
  </si>
  <si>
    <t>M05.5B1</t>
  </si>
  <si>
    <t>M06.0B1</t>
  </si>
  <si>
    <t>M06.5B1</t>
  </si>
  <si>
    <t>M07.0B1</t>
  </si>
  <si>
    <t>M07.5B1</t>
  </si>
  <si>
    <t>M08.0B1</t>
  </si>
  <si>
    <t>M08.5B1</t>
  </si>
  <si>
    <t>M09.0B1</t>
  </si>
  <si>
    <t>M09.5B1</t>
  </si>
  <si>
    <t>M10.0B1</t>
  </si>
  <si>
    <t>M10.5B1</t>
  </si>
  <si>
    <t>M11.0B1</t>
  </si>
  <si>
    <t>M03.5B2</t>
  </si>
  <si>
    <t>M04.0B2</t>
  </si>
  <si>
    <t>M04.5B2</t>
  </si>
  <si>
    <t>M05.0B2</t>
  </si>
  <si>
    <t>M05.5B2</t>
  </si>
  <si>
    <t>M06.0B2</t>
  </si>
  <si>
    <t>M06.5B2</t>
  </si>
  <si>
    <t>M07.0B2</t>
  </si>
  <si>
    <t>M07.5B2</t>
  </si>
  <si>
    <t>M08.0B2</t>
  </si>
  <si>
    <t>M08.5B2</t>
  </si>
  <si>
    <t>M09.0B2</t>
  </si>
  <si>
    <t>M09.5B2</t>
  </si>
  <si>
    <t>M10.0B2</t>
  </si>
  <si>
    <t>M10.5B2</t>
  </si>
  <si>
    <t>M11.0B2</t>
  </si>
  <si>
    <t>M03.5B3</t>
  </si>
  <si>
    <t>M04.0B3</t>
  </si>
  <si>
    <t>M04.5B3</t>
  </si>
  <si>
    <t>M05.0B3</t>
  </si>
  <si>
    <t>M05.5B3</t>
  </si>
  <si>
    <t>M06.0B3</t>
  </si>
  <si>
    <t>M06.5B3</t>
  </si>
  <si>
    <t>M07.0B3</t>
  </si>
  <si>
    <t>M07.5B3</t>
  </si>
  <si>
    <t>M08.0B3</t>
  </si>
  <si>
    <t>M08.5B3</t>
  </si>
  <si>
    <t>M09.0B3</t>
  </si>
  <si>
    <t>M09.5B3</t>
  </si>
  <si>
    <t>M10.0B3</t>
  </si>
  <si>
    <t>M10.5B3</t>
  </si>
  <si>
    <t>M11.0B3</t>
  </si>
  <si>
    <t>B03.5C</t>
  </si>
  <si>
    <t>B04.0C</t>
  </si>
  <si>
    <t>B04.5C</t>
  </si>
  <si>
    <t>B05.0C</t>
  </si>
  <si>
    <t>B05.5C</t>
  </si>
  <si>
    <t>B06.0C</t>
  </si>
  <si>
    <t>B06.5C</t>
  </si>
  <si>
    <t>B07.0C</t>
  </si>
  <si>
    <t>B07.5C</t>
  </si>
  <si>
    <t>B08.0C</t>
  </si>
  <si>
    <t>B08.5C</t>
  </si>
  <si>
    <t>B09.0C</t>
  </si>
  <si>
    <t>B09.5C</t>
  </si>
  <si>
    <t>B10.0C</t>
  </si>
  <si>
    <t>B10.5C</t>
  </si>
  <si>
    <t>B11.0C</t>
  </si>
  <si>
    <t>B11.5C</t>
  </si>
  <si>
    <t>B12.0C</t>
  </si>
  <si>
    <t>B12.5C</t>
  </si>
  <si>
    <t>I04.0C</t>
  </si>
  <si>
    <t>I04.5C</t>
  </si>
  <si>
    <t>I05.0C</t>
  </si>
  <si>
    <t>I05.5C</t>
  </si>
  <si>
    <t>I06.0C</t>
  </si>
  <si>
    <t>I06.5C</t>
  </si>
  <si>
    <t>I07.0C</t>
  </si>
  <si>
    <t>I07.5C</t>
  </si>
  <si>
    <t>I08.0C</t>
  </si>
  <si>
    <t>I08.5C</t>
  </si>
  <si>
    <t>I09.0C</t>
  </si>
  <si>
    <t>I09.5C</t>
  </si>
  <si>
    <t>I10.0C</t>
  </si>
  <si>
    <t>I10.5C</t>
  </si>
  <si>
    <t>I11.0C</t>
  </si>
  <si>
    <t>I11.5C</t>
  </si>
  <si>
    <t>I12.0C</t>
  </si>
  <si>
    <t>I12.5C</t>
  </si>
  <si>
    <t>I13.0C</t>
  </si>
  <si>
    <t>I13.5C</t>
  </si>
  <si>
    <t>I14.0C</t>
  </si>
  <si>
    <t>I14.5C</t>
  </si>
  <si>
    <t>I15.0C</t>
  </si>
  <si>
    <t>I15.5C</t>
  </si>
  <si>
    <t>M06.0C1</t>
  </si>
  <si>
    <t>M06.5C1</t>
  </si>
  <si>
    <t>M07.0C1</t>
  </si>
  <si>
    <t>M07.5C1</t>
  </si>
  <si>
    <t>M08.0C1</t>
  </si>
  <si>
    <t>M08.5C1</t>
  </si>
  <si>
    <t>M09.0C1</t>
  </si>
  <si>
    <t>M09.5C1</t>
  </si>
  <si>
    <t>M10.0C1</t>
  </si>
  <si>
    <t>M10.5C1</t>
  </si>
  <si>
    <t>M11.0C1</t>
  </si>
  <si>
    <t>M11.5C1</t>
  </si>
  <si>
    <t>M12.0C1</t>
  </si>
  <si>
    <t>M12.5C1</t>
  </si>
  <si>
    <t>M13.0C1</t>
  </si>
  <si>
    <t>M13.5C1</t>
  </si>
  <si>
    <t>M14.0C1</t>
  </si>
  <si>
    <t>M14.5C1</t>
  </si>
  <si>
    <t>M15.0C1</t>
  </si>
  <si>
    <t>M15.5C1</t>
  </si>
  <si>
    <t>M06.0C2</t>
  </si>
  <si>
    <t>M06.5C2</t>
  </si>
  <si>
    <t>M07.0C2</t>
  </si>
  <si>
    <t>M07.5C2</t>
  </si>
  <si>
    <t>M08.0C2</t>
  </si>
  <si>
    <t>M08.5C2</t>
  </si>
  <si>
    <t>M09.0C2</t>
  </si>
  <si>
    <t>M09.5C2</t>
  </si>
  <si>
    <t>M10.0C2</t>
  </si>
  <si>
    <t>M10.5C2</t>
  </si>
  <si>
    <t>M11.0C2</t>
  </si>
  <si>
    <t>M11.5C2</t>
  </si>
  <si>
    <t>M12.0C2</t>
  </si>
  <si>
    <t>M12.5C2</t>
  </si>
  <si>
    <t>M13.0C2</t>
  </si>
  <si>
    <t>M13.5C2</t>
  </si>
  <si>
    <t>M14.0C2</t>
  </si>
  <si>
    <t>M14.5C2</t>
  </si>
  <si>
    <t>M15.0C2</t>
  </si>
  <si>
    <t>M15.5C2</t>
  </si>
  <si>
    <t>M06.0C3</t>
  </si>
  <si>
    <t>M06.5C3</t>
  </si>
  <si>
    <t>M07.0C3</t>
  </si>
  <si>
    <t>M07.5C3</t>
  </si>
  <si>
    <t>M08.0C3</t>
  </si>
  <si>
    <t>M08.5C3</t>
  </si>
  <si>
    <t>M09.0C3</t>
  </si>
  <si>
    <t>M09.5C3</t>
  </si>
  <si>
    <t>M10.0C3</t>
  </si>
  <si>
    <t>M10.5C3</t>
  </si>
  <si>
    <t>M11.0C3</t>
  </si>
  <si>
    <t>M11.5C3</t>
  </si>
  <si>
    <t>M12.0C3</t>
  </si>
  <si>
    <t>M12.5C3</t>
  </si>
  <si>
    <t>M13.0C3</t>
  </si>
  <si>
    <t>M13.5C3</t>
  </si>
  <si>
    <t>M14.0C3</t>
  </si>
  <si>
    <t>M14.5C3</t>
  </si>
  <si>
    <t>M15.0C3</t>
  </si>
  <si>
    <t>M15.5C3</t>
  </si>
  <si>
    <t>Add-Ons</t>
  </si>
  <si>
    <t>1 Capacity</t>
  </si>
  <si>
    <t>2-3 Capacity</t>
  </si>
  <si>
    <t>4+ Capacity</t>
  </si>
  <si>
    <t>Annualized</t>
  </si>
  <si>
    <t>$0.01 - $3.84</t>
  </si>
  <si>
    <t>Clinical Team Specialist</t>
  </si>
  <si>
    <t>Level V</t>
  </si>
  <si>
    <t>Rate
(15-Minute)</t>
  </si>
  <si>
    <t>Rate
(Hourly)</t>
  </si>
  <si>
    <t>Direct Care</t>
  </si>
  <si>
    <t>45-minute Trip</t>
  </si>
  <si>
    <t>Direct Care (Clerical, DC III, Social Worker, Case Manager)</t>
  </si>
  <si>
    <t>Vehicle Add-Ons</t>
  </si>
  <si>
    <t>Central West</t>
  </si>
  <si>
    <t>Metro</t>
  </si>
  <si>
    <t>Region</t>
  </si>
  <si>
    <t>Per Diem Rate</t>
  </si>
  <si>
    <t>FTE</t>
  </si>
  <si>
    <t xml:space="preserve">Employment &amp; Day Services </t>
  </si>
  <si>
    <t>Family Support Services</t>
  </si>
  <si>
    <t>Per 15 Minutes</t>
  </si>
  <si>
    <t>Stipend Level
Annualized</t>
  </si>
  <si>
    <t>Rate
Jan-Jun</t>
  </si>
  <si>
    <t xml:space="preserve">  Masters Level</t>
  </si>
  <si>
    <t xml:space="preserve">  Bachelors Level (High Intensity)</t>
  </si>
  <si>
    <t xml:space="preserve">  Bachelors Level (Med Intensity)</t>
  </si>
  <si>
    <t xml:space="preserve">  Bachelors Level  (Low Intensity)</t>
  </si>
  <si>
    <t xml:space="preserve">   Masters Level </t>
  </si>
  <si>
    <t xml:space="preserve">   Bachelors Level </t>
  </si>
  <si>
    <t>College Navigation</t>
  </si>
  <si>
    <t>Autism Pre-Engagement Coaching and College Navigation</t>
  </si>
  <si>
    <t>W</t>
  </si>
  <si>
    <t>Rates for Active Treatment 101 CMR 415.00</t>
  </si>
  <si>
    <t>15 Minutes</t>
  </si>
  <si>
    <t>Assistive Technology</t>
  </si>
  <si>
    <t xml:space="preserve">Remote Supports and Monitoring </t>
  </si>
  <si>
    <t>Day Rate</t>
  </si>
  <si>
    <t>Evaluation and Training</t>
  </si>
  <si>
    <t>101 CMR 420 Adult Long Term Residential Services</t>
  </si>
  <si>
    <t>Aquired Brain Injury</t>
  </si>
  <si>
    <t>Rates Effective January 1, 2023</t>
  </si>
  <si>
    <t>Agency with Choice</t>
  </si>
  <si>
    <t xml:space="preserve">**Individualized Home Supports </t>
  </si>
  <si>
    <t xml:space="preserve">***Individualized Day Supports </t>
  </si>
  <si>
    <t>*** Rate is pegged to Supported Employment - Individual Supported Employment: Initial Supports</t>
  </si>
  <si>
    <t>*Rate Cap</t>
  </si>
  <si>
    <t>Service Navigation</t>
  </si>
  <si>
    <t xml:space="preserve">* The Rate Cap represents the limit that individuals may negotiate up to. </t>
  </si>
  <si>
    <t xml:space="preserve">** Rate is pegged to In Home Basic Supports - Level F </t>
  </si>
  <si>
    <t>Adult Nursing Facility Active Treatment</t>
  </si>
  <si>
    <t xml:space="preserve">Pediatric Nursing Facility Active Treatment </t>
  </si>
  <si>
    <t>Rates Effective: July 1, 2023</t>
  </si>
  <si>
    <t>Site Based Respite for Children</t>
  </si>
  <si>
    <t>Adult Site-Based Respite</t>
  </si>
  <si>
    <t xml:space="preserve">Adult Long Term Residential Services (3153/3753, 3751/3713 and 3182) </t>
  </si>
  <si>
    <t>Rates Effective: January 1, 2024</t>
  </si>
  <si>
    <t>Rates Effective January 1, 2024</t>
  </si>
  <si>
    <t>Rates Effective: July 1, 2024</t>
  </si>
  <si>
    <t>Level 1    (S5102-U1)</t>
  </si>
  <si>
    <t>Level 2    (S5102-U2)</t>
  </si>
  <si>
    <t>Level 3   (S5102- U3)</t>
  </si>
  <si>
    <t>Level 4   (S5102- U4)</t>
  </si>
  <si>
    <t>Rates Effective: August 1, 2024</t>
  </si>
  <si>
    <t>Tab</t>
  </si>
  <si>
    <t>Regulation</t>
  </si>
  <si>
    <t>ALTR</t>
  </si>
  <si>
    <t>101 CMR 420.00: Rates for Adult Long-Term Residential Services</t>
  </si>
  <si>
    <t>Family Supports</t>
  </si>
  <si>
    <t>In Home Support</t>
  </si>
  <si>
    <t>101 CMR 423.00: Rates for Certain In-Home Basic Living Supports</t>
  </si>
  <si>
    <t>AWC</t>
  </si>
  <si>
    <t>Autism</t>
  </si>
  <si>
    <t>Emp &amp; Day</t>
  </si>
  <si>
    <t>101 CMR 415.00: Rates for Community-Based Day Support Services</t>
  </si>
  <si>
    <t>101 CMR 419.00: Rates for Supported Employment Services</t>
  </si>
  <si>
    <t>101 CMR 348.00: Rates for Day Habilitation Services</t>
  </si>
  <si>
    <t>101 CMR 414.00: Rates for Family Stabilization Services</t>
  </si>
  <si>
    <t>101 CMR 422.00: Rates for General Programs-Disability Services (MCB regulation)</t>
  </si>
  <si>
    <t>Corp Rep Payee</t>
  </si>
  <si>
    <t>101 CMR 424.00: Rates for Certain Developmental and Support Services</t>
  </si>
  <si>
    <t>Remote Supports and Monitoring</t>
  </si>
  <si>
    <t>Assistive Tech</t>
  </si>
  <si>
    <t>Remote Supports</t>
  </si>
  <si>
    <t>S03.5B</t>
  </si>
  <si>
    <t>S04.0B</t>
  </si>
  <si>
    <t>S04.5B</t>
  </si>
  <si>
    <t>S05.0B</t>
  </si>
  <si>
    <t>S05.5B</t>
  </si>
  <si>
    <t>S06.0B</t>
  </si>
  <si>
    <t>S06.5B</t>
  </si>
  <si>
    <t>S07.0B</t>
  </si>
  <si>
    <t>S07.5B</t>
  </si>
  <si>
    <t>S08.0B</t>
  </si>
  <si>
    <t>S08.5B</t>
  </si>
  <si>
    <t>S09.0B</t>
  </si>
  <si>
    <t>S09.5B</t>
  </si>
  <si>
    <t>S10.0B</t>
  </si>
  <si>
    <t>S10.5B</t>
  </si>
  <si>
    <t>S11.0B</t>
  </si>
  <si>
    <t>S06.0C</t>
  </si>
  <si>
    <t>S06.5C</t>
  </si>
  <si>
    <t>S07.0C</t>
  </si>
  <si>
    <t>S07.5C</t>
  </si>
  <si>
    <t>S08.0C</t>
  </si>
  <si>
    <t>S08.5C</t>
  </si>
  <si>
    <t>S09.0C</t>
  </si>
  <si>
    <t>S09.5C</t>
  </si>
  <si>
    <t>S10.0C</t>
  </si>
  <si>
    <t>S10.5C</t>
  </si>
  <si>
    <t>S11.0C</t>
  </si>
  <si>
    <t>S11.5C</t>
  </si>
  <si>
    <t>S12.0C</t>
  </si>
  <si>
    <t>S12.5C</t>
  </si>
  <si>
    <t>S13.0C</t>
  </si>
  <si>
    <t>S13.5C</t>
  </si>
  <si>
    <t>S14.0C</t>
  </si>
  <si>
    <t>S14.5C</t>
  </si>
  <si>
    <t>S15.0C</t>
  </si>
  <si>
    <t>S15.5C</t>
  </si>
  <si>
    <t>Add-on: Remote Supports &amp; Monitoring</t>
  </si>
  <si>
    <t>$3.85 - $8.30</t>
  </si>
  <si>
    <t>$8.31 - $12.76</t>
  </si>
  <si>
    <t>$12.77 - $17.22</t>
  </si>
  <si>
    <t>$17.23 - $21.68</t>
  </si>
  <si>
    <t>$26.16 - $30.60</t>
  </si>
  <si>
    <t>$30.61 - $35.07</t>
  </si>
  <si>
    <t>$35.08 - $39.52</t>
  </si>
  <si>
    <t>$39.53 - $43.98</t>
  </si>
  <si>
    <t>$43.99 - $48.44</t>
  </si>
  <si>
    <t>$48.45 - $52.90</t>
  </si>
  <si>
    <t>$52.91 - $57.36</t>
  </si>
  <si>
    <t>$57.37 - $61.82</t>
  </si>
  <si>
    <t>$61.83 - $66.28</t>
  </si>
  <si>
    <t>$66.29 - $70.74</t>
  </si>
  <si>
    <t>$70.75 - $75.20</t>
  </si>
  <si>
    <t>$75.21 - $79.66</t>
  </si>
  <si>
    <t>$79.67 - $84.12</t>
  </si>
  <si>
    <t>$84.13 - $88.58</t>
  </si>
  <si>
    <t>$88.59 - $94.15</t>
  </si>
  <si>
    <t>$94.16 - $99.73</t>
  </si>
  <si>
    <t>$99.74 - $103.07</t>
  </si>
  <si>
    <t>$103.08 - $107.53</t>
  </si>
  <si>
    <t>$107.54 - $111.99</t>
  </si>
  <si>
    <t>$112.00 - $116.45</t>
  </si>
  <si>
    <t>$116.46 - $120.91</t>
  </si>
  <si>
    <t>$120.92 - $125.37</t>
  </si>
  <si>
    <t>$125.38 - $129.83</t>
  </si>
  <si>
    <t>$129.84 - $134.29</t>
  </si>
  <si>
    <t>$134.30 - $138.75</t>
  </si>
  <si>
    <t>$138.76 - $143.21</t>
  </si>
  <si>
    <t>$143.22 +</t>
  </si>
  <si>
    <t>Specialized Behavioral</t>
  </si>
  <si>
    <r>
      <t xml:space="preserve">Regional New Site Occupancy Caps
</t>
    </r>
    <r>
      <rPr>
        <b/>
        <i/>
        <sz val="10"/>
        <rFont val="Calibri Light"/>
        <family val="1"/>
        <scheme val="major"/>
      </rPr>
      <t>Caps Effective July 1, 2024</t>
    </r>
  </si>
  <si>
    <r>
      <rPr>
        <b/>
        <sz val="14"/>
        <rFont val="Calibri Light"/>
        <family val="1"/>
        <scheme val="major"/>
      </rPr>
      <t>Occupancy Rates</t>
    </r>
    <r>
      <rPr>
        <b/>
        <sz val="11"/>
        <rFont val="Calibri Light"/>
        <family val="1"/>
        <scheme val="major"/>
      </rPr>
      <t xml:space="preserve">
</t>
    </r>
    <r>
      <rPr>
        <b/>
        <i/>
        <sz val="11"/>
        <rFont val="Calibri Light"/>
        <family val="1"/>
        <scheme val="major"/>
      </rPr>
      <t>Rates Effective July 1, 2024</t>
    </r>
  </si>
  <si>
    <t>Visual</t>
  </si>
  <si>
    <t>Visually Impaired Services</t>
  </si>
  <si>
    <t>Rate (hourly)
Jan-Jun</t>
  </si>
  <si>
    <t xml:space="preserve">Daily </t>
  </si>
  <si>
    <t>REMOTE DIRECT SUPPORTS</t>
  </si>
  <si>
    <t>Description</t>
  </si>
  <si>
    <t>Remote Direct Supports</t>
  </si>
  <si>
    <t>Hourly</t>
  </si>
  <si>
    <t>Rates Effective January 1, 2025</t>
  </si>
  <si>
    <t>ASD: Coaching (7100) and Pre-Engagement (7105)</t>
  </si>
  <si>
    <t>Nurse (LPN)</t>
  </si>
  <si>
    <t>Nurse (RN)</t>
  </si>
  <si>
    <t>Nurse (APRN)</t>
  </si>
  <si>
    <t>Rate Component Information</t>
  </si>
  <si>
    <t>Model</t>
  </si>
  <si>
    <t>Capacity Range</t>
  </si>
  <si>
    <t>Model Intensity</t>
  </si>
  <si>
    <t>Direct Care FTE</t>
  </si>
  <si>
    <t>House Manager (NOT incl in DC FTE)</t>
  </si>
  <si>
    <t>DC Medical %</t>
  </si>
  <si>
    <t>Estimated DC Nursing FTE (incl in DC FTE)</t>
  </si>
  <si>
    <t>Nursing Consultant (Hrs/Wk)</t>
  </si>
  <si>
    <t>Clinical Consultant (Hrs/ Wk)</t>
  </si>
  <si>
    <t>Vehicle type</t>
  </si>
  <si>
    <t>Basic</t>
  </si>
  <si>
    <t>Intermediate</t>
  </si>
  <si>
    <t>2-3</t>
  </si>
  <si>
    <t>Medical</t>
  </si>
  <si>
    <t>4+</t>
  </si>
  <si>
    <t>Also Inlcuded in this Workbook</t>
  </si>
  <si>
    <t>ALTR Rate Compponent Worksheet</t>
  </si>
  <si>
    <t>FY 2026 Activity Code Matrix</t>
  </si>
  <si>
    <t>FY 2026 Activity Code Matrix - Updated April 2025</t>
  </si>
  <si>
    <t xml:space="preserve">Activity Code </t>
  </si>
  <si>
    <t>Activity Name</t>
  </si>
  <si>
    <t xml:space="preserve">RFR #  </t>
  </si>
  <si>
    <t>COMMBUYS BID # (Used to find RFR's on COMMBUYS)</t>
  </si>
  <si>
    <t>Waiver</t>
  </si>
  <si>
    <t>Meditech Enroll  / SDR Required</t>
  </si>
  <si>
    <r>
      <rPr>
        <b/>
        <sz val="9"/>
        <color rgb="FF000000"/>
        <rFont val="Calibri"/>
        <family val="2"/>
        <scheme val="minor"/>
      </rPr>
      <t xml:space="preserve">Prog. Address:  </t>
    </r>
    <r>
      <rPr>
        <b/>
        <u/>
        <sz val="9"/>
        <color rgb="FF000000"/>
        <rFont val="Calibri"/>
        <family val="2"/>
        <scheme val="minor"/>
      </rPr>
      <t>A</t>
    </r>
    <r>
      <rPr>
        <b/>
        <sz val="9"/>
        <color rgb="FF000000"/>
        <rFont val="Calibri"/>
        <family val="2"/>
        <scheme val="minor"/>
      </rPr>
      <t xml:space="preserve">dmin. Hub,  </t>
    </r>
    <r>
      <rPr>
        <b/>
        <u/>
        <sz val="9"/>
        <color rgb="FF000000"/>
        <rFont val="Calibri"/>
        <family val="2"/>
        <scheme val="minor"/>
      </rPr>
      <t>C</t>
    </r>
    <r>
      <rPr>
        <b/>
        <sz val="9"/>
        <color rgb="FF000000"/>
        <rFont val="Calibri"/>
        <family val="2"/>
        <scheme val="minor"/>
      </rPr>
      <t xml:space="preserve">orp HQ or Service </t>
    </r>
    <r>
      <rPr>
        <b/>
        <u/>
        <sz val="9"/>
        <color rgb="FF000000"/>
        <rFont val="Calibri"/>
        <family val="2"/>
        <scheme val="minor"/>
      </rPr>
      <t>S</t>
    </r>
    <r>
      <rPr>
        <b/>
        <sz val="9"/>
        <color rgb="FF000000"/>
        <rFont val="Calibri"/>
        <family val="2"/>
        <scheme val="minor"/>
      </rPr>
      <t>ite</t>
    </r>
  </si>
  <si>
    <t>Master Agree-ment?</t>
  </si>
  <si>
    <t>Master Agreement ID</t>
  </si>
  <si>
    <r>
      <t>Billing Type</t>
    </r>
    <r>
      <rPr>
        <sz val="9"/>
        <rFont val="Calibri"/>
        <family val="2"/>
        <scheme val="minor"/>
      </rPr>
      <t xml:space="preserve"> </t>
    </r>
    <r>
      <rPr>
        <b/>
        <sz val="9"/>
        <rFont val="Calibri"/>
        <family val="2"/>
        <scheme val="minor"/>
      </rPr>
      <t>(1)</t>
    </r>
  </si>
  <si>
    <r>
      <rPr>
        <b/>
        <sz val="9"/>
        <color rgb="FF000000"/>
        <rFont val="Calibri"/>
        <family val="2"/>
      </rPr>
      <t xml:space="preserve">Attendance Unit Type used on DocID  </t>
    </r>
    <r>
      <rPr>
        <b/>
        <sz val="10"/>
        <color rgb="FF000000"/>
        <rFont val="Calibri"/>
        <family val="2"/>
      </rPr>
      <t>(2)</t>
    </r>
  </si>
  <si>
    <t>Reimb. Unit of Service</t>
  </si>
  <si>
    <t>Rate Regulation</t>
  </si>
  <si>
    <t>Activity or Contract Level Rate in EIM</t>
  </si>
  <si>
    <t>Contracting Forms &amp; Engagement Docs
(4)</t>
  </si>
  <si>
    <t>Code as M04</t>
  </si>
  <si>
    <t>CR Option Allowed</t>
  </si>
  <si>
    <t>Residential Services</t>
  </si>
  <si>
    <t xml:space="preserve">Shared Living/Placement Services </t>
  </si>
  <si>
    <t>Shared Living -25</t>
  </si>
  <si>
    <t>BD-24-1023-1023C-1023L-98547</t>
  </si>
  <si>
    <t>FY2034</t>
  </si>
  <si>
    <t>Y</t>
  </si>
  <si>
    <t>DDSSHAREDLIVING25 (A-L;M-Z)</t>
  </si>
  <si>
    <t>UR</t>
  </si>
  <si>
    <t>CL</t>
  </si>
  <si>
    <t>DAY</t>
  </si>
  <si>
    <t>101 CMR 411</t>
  </si>
  <si>
    <t>Contract</t>
  </si>
  <si>
    <r>
      <rPr>
        <sz val="8"/>
        <color rgb="FF000000"/>
        <rFont val="Calibri"/>
        <family val="2"/>
        <scheme val="minor"/>
      </rPr>
      <t xml:space="preserve">Roster / SSF </t>
    </r>
    <r>
      <rPr>
        <b/>
        <sz val="8"/>
        <color rgb="FF000000"/>
        <rFont val="Calibri"/>
        <family val="2"/>
        <scheme val="minor"/>
      </rPr>
      <t>(15)</t>
    </r>
  </si>
  <si>
    <t>-</t>
  </si>
  <si>
    <t>Residential Supports</t>
  </si>
  <si>
    <t>ALTR-24</t>
  </si>
  <si>
    <t>BD-23-1023-1023C-1023L-85261</t>
  </si>
  <si>
    <t>FY2033</t>
  </si>
  <si>
    <t>S</t>
  </si>
  <si>
    <t>DDSADULTLONGRESID(A-L,M-Z)</t>
  </si>
  <si>
    <r>
      <t>D</t>
    </r>
    <r>
      <rPr>
        <b/>
        <sz val="8"/>
        <rFont val="Calibri"/>
        <family val="2"/>
        <scheme val="minor"/>
      </rPr>
      <t xml:space="preserve"> (5)</t>
    </r>
  </si>
  <si>
    <r>
      <t xml:space="preserve">DAY </t>
    </r>
    <r>
      <rPr>
        <b/>
        <sz val="8"/>
        <rFont val="Calibri"/>
        <family val="2"/>
        <scheme val="minor"/>
      </rPr>
      <t>(5)</t>
    </r>
  </si>
  <si>
    <t>101 CMR 420</t>
  </si>
  <si>
    <r>
      <t xml:space="preserve">Y </t>
    </r>
    <r>
      <rPr>
        <b/>
        <sz val="8"/>
        <rFont val="Calibri"/>
        <family val="2"/>
        <scheme val="minor"/>
      </rPr>
      <t>(5)</t>
    </r>
  </si>
  <si>
    <t>Emergency Stabilization Residence</t>
  </si>
  <si>
    <t>AR</t>
  </si>
  <si>
    <r>
      <t xml:space="preserve">D </t>
    </r>
    <r>
      <rPr>
        <b/>
        <sz val="8"/>
        <rFont val="Calibri"/>
        <family val="2"/>
        <scheme val="minor"/>
      </rPr>
      <t>(6)</t>
    </r>
  </si>
  <si>
    <t xml:space="preserve">CL </t>
  </si>
  <si>
    <t>DAY/MONTH</t>
  </si>
  <si>
    <t>ABI Occupancy Services</t>
  </si>
  <si>
    <t>M</t>
  </si>
  <si>
    <t>MONTH</t>
  </si>
  <si>
    <r>
      <rPr>
        <sz val="8"/>
        <color rgb="FF000000"/>
        <rFont val="Calibri"/>
        <family val="2"/>
        <scheme val="minor"/>
      </rPr>
      <t>Roster / SSF*</t>
    </r>
    <r>
      <rPr>
        <b/>
        <sz val="8"/>
        <color rgb="FF000000"/>
        <rFont val="Calibri"/>
        <family val="2"/>
        <scheme val="minor"/>
      </rPr>
      <t xml:space="preserve"> (15) </t>
    </r>
    <r>
      <rPr>
        <sz val="8"/>
        <color rgb="FF000000"/>
        <rFont val="Calibri"/>
        <family val="2"/>
        <scheme val="minor"/>
      </rPr>
      <t>&amp; Occup. Worksheet</t>
    </r>
  </si>
  <si>
    <t>ABI - Residential Habilitation</t>
  </si>
  <si>
    <r>
      <t xml:space="preserve">D </t>
    </r>
    <r>
      <rPr>
        <b/>
        <sz val="8"/>
        <rFont val="Calibri"/>
        <family val="2"/>
        <scheme val="minor"/>
      </rPr>
      <t>(5)</t>
    </r>
  </si>
  <si>
    <t>ABI - Shared Living</t>
  </si>
  <si>
    <t>Occupancy ALTR Services</t>
  </si>
  <si>
    <r>
      <t>Roster / SSF*</t>
    </r>
    <r>
      <rPr>
        <b/>
        <sz val="8"/>
        <color rgb="FF000000"/>
        <rFont val="Calibri"/>
        <family val="2"/>
        <scheme val="minor"/>
      </rPr>
      <t>(15)</t>
    </r>
    <r>
      <rPr>
        <sz val="8"/>
        <color rgb="FF000000"/>
        <rFont val="Calibri"/>
        <family val="2"/>
        <scheme val="minor"/>
      </rPr>
      <t xml:space="preserve"> &amp; Occup. Worksheet</t>
    </r>
  </si>
  <si>
    <t>Day &amp; Employment Services</t>
  </si>
  <si>
    <t>Community Based Day Supports</t>
  </si>
  <si>
    <t>EmpDay20</t>
  </si>
  <si>
    <t>BD-19-1023-1023C-1023L-35242</t>
  </si>
  <si>
    <t>FY2029</t>
  </si>
  <si>
    <r>
      <t xml:space="preserve">S </t>
    </r>
    <r>
      <rPr>
        <b/>
        <sz val="8"/>
        <rFont val="Calibri"/>
        <family val="2"/>
        <scheme val="minor"/>
      </rPr>
      <t>(13)</t>
    </r>
  </si>
  <si>
    <t>DDSEMPLOYMENTDAY20(AL-MZ)</t>
  </si>
  <si>
    <r>
      <t xml:space="preserve">H </t>
    </r>
    <r>
      <rPr>
        <b/>
        <sz val="8"/>
        <rFont val="Calibri"/>
        <family val="2"/>
        <scheme val="minor"/>
      </rPr>
      <t>(5)</t>
    </r>
  </si>
  <si>
    <r>
      <t xml:space="preserve">1/4 HOUR </t>
    </r>
    <r>
      <rPr>
        <b/>
        <sz val="8"/>
        <rFont val="Calibri"/>
        <family val="2"/>
        <scheme val="minor"/>
      </rPr>
      <t>(5)</t>
    </r>
  </si>
  <si>
    <t>101 CMR 415</t>
  </si>
  <si>
    <t>Roster</t>
  </si>
  <si>
    <t>Adult Day Health Services</t>
  </si>
  <si>
    <t>SuppDAY-26</t>
  </si>
  <si>
    <t>BD-25-1023-1023C-1023L-110770</t>
  </si>
  <si>
    <t>FY2030</t>
  </si>
  <si>
    <t>DDSSUPPLEMENTALDAY25</t>
  </si>
  <si>
    <t>1/4 HOUR</t>
  </si>
  <si>
    <t>101 CMR 310</t>
  </si>
  <si>
    <t>Individual Supported Employment</t>
  </si>
  <si>
    <t>101 CMR 419</t>
  </si>
  <si>
    <t>Group Employment</t>
  </si>
  <si>
    <t>Day Habilitation Services</t>
  </si>
  <si>
    <t>101 CMR 348</t>
  </si>
  <si>
    <t>Support Services</t>
  </si>
  <si>
    <t>SSQUAL-23</t>
  </si>
  <si>
    <t>BD-22-1023-1023C-1023L-71806</t>
  </si>
  <si>
    <t>FY2032</t>
  </si>
  <si>
    <t>DDS23SSQUAL(A-G,H-M,N-Z)000000</t>
  </si>
  <si>
    <t xml:space="preserve">Family Support Navigation </t>
  </si>
  <si>
    <t xml:space="preserve"> 
DESE-19 </t>
  </si>
  <si>
    <t xml:space="preserve"> BD-18-1023-1023C-1023L-23182</t>
  </si>
  <si>
    <t>FY 2026</t>
  </si>
  <si>
    <t>DDSDESE1900000000000</t>
  </si>
  <si>
    <t>101 CMR 414</t>
  </si>
  <si>
    <t>Respite In Recipient’s Home-Day</t>
  </si>
  <si>
    <t>Respite In Care Giver’s Home</t>
  </si>
  <si>
    <t>Individualized Home Supports</t>
  </si>
  <si>
    <t>Children’s Respite In Care Giver’s Home-Day</t>
  </si>
  <si>
    <t xml:space="preserve">Behavioral Supports and Consultation </t>
  </si>
  <si>
    <t xml:space="preserve">Emergency Stabilization in Caregiver's Home </t>
  </si>
  <si>
    <t>Community Peer Support/ Residential Peer Support</t>
  </si>
  <si>
    <t>Respite In Recipient’s Home- Hourly</t>
  </si>
  <si>
    <t>Children’s Respite In Care Giver’s Home-Hourly</t>
  </si>
  <si>
    <t xml:space="preserve">DDS/DESE Direct Support Services </t>
  </si>
  <si>
    <t>DESE-19</t>
  </si>
  <si>
    <t>BD-18-1023-1023C-1023L-23182</t>
  </si>
  <si>
    <t>FY2026</t>
  </si>
  <si>
    <t>Enroll. req but no SDR</t>
  </si>
  <si>
    <t>CR</t>
  </si>
  <si>
    <t>COST</t>
  </si>
  <si>
    <r>
      <rPr>
        <sz val="8"/>
        <color rgb="FF000000"/>
        <rFont val="Calibri"/>
        <family val="2"/>
        <scheme val="minor"/>
      </rPr>
      <t xml:space="preserve">Roster / SCF, 1, 3 </t>
    </r>
    <r>
      <rPr>
        <b/>
        <sz val="8"/>
        <color rgb="FF000000"/>
        <rFont val="Calibri"/>
        <family val="2"/>
        <scheme val="minor"/>
      </rPr>
      <t>(15)</t>
    </r>
  </si>
  <si>
    <t xml:space="preserve">Site Based Respite  (Planned, for adults) </t>
  </si>
  <si>
    <t>D (6)</t>
  </si>
  <si>
    <t>Deaf and Hard of Hearing Support Services</t>
  </si>
  <si>
    <t>Deaf Supports-24</t>
  </si>
  <si>
    <t>BD-23-1023-1023C-1023L-84292</t>
  </si>
  <si>
    <t>FY2031</t>
  </si>
  <si>
    <t>N</t>
  </si>
  <si>
    <t>SCF, 3</t>
  </si>
  <si>
    <t xml:space="preserve">Family Support Centers </t>
  </si>
  <si>
    <t>FSS-21</t>
  </si>
  <si>
    <t>BD-21-1023-1023C-1023L-54038</t>
  </si>
  <si>
    <t xml:space="preserve">DDSFAMILYSUPPORT2100 </t>
  </si>
  <si>
    <t>Roster (7), SSF</t>
  </si>
  <si>
    <t>Cultural Linguistic Family Support Centers</t>
  </si>
  <si>
    <t>Family Support Center Stipends</t>
  </si>
  <si>
    <t>Roster / SCF, 1, 3*</t>
  </si>
  <si>
    <t xml:space="preserve">IHS - 16 </t>
  </si>
  <si>
    <t>BD-16-1023-1023C-1023L-00000006399</t>
  </si>
  <si>
    <t>DDSIHS(A-E, F-N, O-Z)00000000000</t>
  </si>
  <si>
    <t>101 CMR 423</t>
  </si>
  <si>
    <t>Assistive Technology Eval &amp; Training</t>
  </si>
  <si>
    <t>AT-25</t>
  </si>
  <si>
    <t>BD-24-1023-1023C-1023L-99267</t>
  </si>
  <si>
    <t>DDS-ASSISTIVETECH-25</t>
  </si>
  <si>
    <t>1/4 Hour</t>
  </si>
  <si>
    <t>RSM-25</t>
  </si>
  <si>
    <t>BD-24-1023-1023C-1023L-100622</t>
  </si>
  <si>
    <t>DDSREMOTESUPPORTS-25</t>
  </si>
  <si>
    <t>101 CMR 424</t>
  </si>
  <si>
    <t>Assistive Technology Devices</t>
  </si>
  <si>
    <t>Remote Supports Specialized Devices</t>
  </si>
  <si>
    <t>Clinical Services</t>
  </si>
  <si>
    <t>CT-18</t>
  </si>
  <si>
    <t>BD-17-1023-1023C-1023L-13069</t>
  </si>
  <si>
    <t>FY2027</t>
  </si>
  <si>
    <t>19DDSCLINICALREVIEW0</t>
  </si>
  <si>
    <t>SSF</t>
  </si>
  <si>
    <t>Medical Services: Regional RFRs</t>
  </si>
  <si>
    <t>Multiple</t>
  </si>
  <si>
    <t>Varies</t>
  </si>
  <si>
    <t>CR or AR</t>
  </si>
  <si>
    <t>CR or RA</t>
  </si>
  <si>
    <t>VARIOUS</t>
  </si>
  <si>
    <t>SCF/SSF</t>
  </si>
  <si>
    <r>
      <t>MM1 or M2M</t>
    </r>
    <r>
      <rPr>
        <b/>
        <sz val="8"/>
        <rFont val="Calibri"/>
        <family val="2"/>
        <scheme val="minor"/>
      </rPr>
      <t xml:space="preserve"> (10)</t>
    </r>
  </si>
  <si>
    <t xml:space="preserve">Psychiatry Services </t>
  </si>
  <si>
    <t>CCAT-26</t>
  </si>
  <si>
    <t>BD-25-1023-1023C-1023L-114437</t>
  </si>
  <si>
    <t>FY2035</t>
  </si>
  <si>
    <t>DDSCLINCONSULTREAT26</t>
  </si>
  <si>
    <t>RA</t>
  </si>
  <si>
    <t>Set in RFR</t>
  </si>
  <si>
    <t>Nursing Facility Active Treatment</t>
  </si>
  <si>
    <t>Active Treatment-20</t>
  </si>
  <si>
    <t>BD-19-1023-1023C-1023L-34875</t>
  </si>
  <si>
    <t>DDSACTIVETREATMENT20</t>
  </si>
  <si>
    <t>Miscellaneous Services</t>
  </si>
  <si>
    <t>Recruitment Services</t>
  </si>
  <si>
    <t>UYC-25</t>
  </si>
  <si>
    <t>BD-24-1023-1023C-1023L-98063</t>
  </si>
  <si>
    <t>SCF, 1, 3</t>
  </si>
  <si>
    <t>Specialized Services for Vision and Rehab</t>
  </si>
  <si>
    <t>VISION-18</t>
  </si>
  <si>
    <t>BD-17-1023-1023C-1023L-12969</t>
  </si>
  <si>
    <t>101 CMR 422</t>
  </si>
  <si>
    <t>Corporate Representative Payee Services</t>
  </si>
  <si>
    <t>CRP-17</t>
  </si>
  <si>
    <t>BD-17-1023-1023C-1023L-00000009561</t>
  </si>
  <si>
    <t>DDSCRP17000000000000</t>
  </si>
  <si>
    <t>Guardianship Services</t>
  </si>
  <si>
    <t>Guard-2019</t>
  </si>
  <si>
    <t xml:space="preserve">BD-18-1023-1023C-1023L-23006  </t>
  </si>
  <si>
    <t>FY2028</t>
  </si>
  <si>
    <t>19DDSGUARDIANS(A-L,M-Z)000</t>
  </si>
  <si>
    <t>HOUR</t>
  </si>
  <si>
    <r>
      <t xml:space="preserve">MM1 or M2M </t>
    </r>
    <r>
      <rPr>
        <b/>
        <sz val="8"/>
        <rFont val="Calibri"/>
        <family val="2"/>
        <scheme val="minor"/>
      </rPr>
      <t>(10)</t>
    </r>
  </si>
  <si>
    <t>Legal Education Advocacy</t>
  </si>
  <si>
    <t>EdAdvocay-21</t>
  </si>
  <si>
    <t>BD-21-1023-1023C-1023L-60790</t>
  </si>
  <si>
    <t>21DDSLEGALEDADVOCACY</t>
  </si>
  <si>
    <t>M1M</t>
  </si>
  <si>
    <t>DDS Group Supported Employment Partnership</t>
  </si>
  <si>
    <t>SE GSE Part.-25</t>
  </si>
  <si>
    <t>BD-24-1023-DMR50-S5700-98624</t>
  </si>
  <si>
    <t>Fiscal Intermediary Processing Fee</t>
  </si>
  <si>
    <t>FMS-24</t>
  </si>
  <si>
    <t>BD-24-1023-1023C-1023L-94394</t>
  </si>
  <si>
    <t xml:space="preserve">FY2031 </t>
  </si>
  <si>
    <t>SSF (12)</t>
  </si>
  <si>
    <t>Non-Waiver Services</t>
  </si>
  <si>
    <t>Various</t>
  </si>
  <si>
    <t>Family Leadership Program</t>
  </si>
  <si>
    <t>Financial Assistance</t>
  </si>
  <si>
    <t>P</t>
  </si>
  <si>
    <t>TRANSACTION</t>
  </si>
  <si>
    <t>Fiscal Intermediary Service- ISO</t>
  </si>
  <si>
    <t xml:space="preserve"> FY2031</t>
  </si>
  <si>
    <t>Furnishings and Equipment</t>
  </si>
  <si>
    <r>
      <t xml:space="preserve">SCF, 3 or 6 </t>
    </r>
    <r>
      <rPr>
        <b/>
        <sz val="8"/>
        <rFont val="Calibri"/>
        <family val="2"/>
        <scheme val="minor"/>
      </rPr>
      <t>(8)</t>
    </r>
  </si>
  <si>
    <t>Transportation Services</t>
  </si>
  <si>
    <t>Transportation HST</t>
  </si>
  <si>
    <t>Issued by EHS</t>
  </si>
  <si>
    <t>N/A</t>
  </si>
  <si>
    <t>T</t>
  </si>
  <si>
    <t>TRIP</t>
  </si>
  <si>
    <t>Per Order</t>
  </si>
  <si>
    <t>Transportation (Unblended)</t>
  </si>
  <si>
    <t>3168 Transportation- to and from jobs</t>
  </si>
  <si>
    <t>Agency With Choice Services</t>
  </si>
  <si>
    <t>Agency With Choice Service Services</t>
  </si>
  <si>
    <t>AWC- Individualized Home Supports</t>
  </si>
  <si>
    <t>AWC-19</t>
  </si>
  <si>
    <t>BD-18-1023-1023C-1023L-23137</t>
  </si>
  <si>
    <t>DDSAWC19000000000000</t>
  </si>
  <si>
    <t>101 CMR  423</t>
  </si>
  <si>
    <t>AWC-Individualized Day Supports</t>
  </si>
  <si>
    <t xml:space="preserve">Agency w/ Choice Admin Fee </t>
  </si>
  <si>
    <t>AWC- Financial Assistance</t>
  </si>
  <si>
    <t>Autism Services</t>
  </si>
  <si>
    <t>Autism Support Centers (9)</t>
  </si>
  <si>
    <t>DDSAUTISMSUPPORT2100</t>
  </si>
  <si>
    <t>Adult ASD Coaching - Agency</t>
  </si>
  <si>
    <t>CoachNav-26</t>
  </si>
  <si>
    <t>BD-25-1023-1023C-1023L-113734</t>
  </si>
  <si>
    <t>DDSCOACHNAVIGATION26</t>
  </si>
  <si>
    <t xml:space="preserve">101 CMR 414 </t>
  </si>
  <si>
    <t xml:space="preserve">Adult ASD College Navigation - Agency </t>
  </si>
  <si>
    <t>ASD Pre-Engagement-Agency</t>
  </si>
  <si>
    <t xml:space="preserve">Intensive Community Support Wrap Services </t>
  </si>
  <si>
    <t>DDS/DMH ICWAS-24</t>
  </si>
  <si>
    <t>BD-24-1023-1023C-1023L-94294</t>
  </si>
  <si>
    <t>DDSASDINTENCOMMWAS24</t>
  </si>
  <si>
    <t>AR (14)</t>
  </si>
  <si>
    <t>SSF / SCF 1,3</t>
  </si>
  <si>
    <t>Y (14)</t>
  </si>
  <si>
    <r>
      <t xml:space="preserve"> </t>
    </r>
    <r>
      <rPr>
        <b/>
        <sz val="8"/>
        <rFont val="Calibri"/>
        <family val="2"/>
        <scheme val="minor"/>
      </rPr>
      <t>UR</t>
    </r>
    <r>
      <rPr>
        <sz val="8"/>
        <rFont val="Calibri"/>
        <family val="2"/>
        <scheme val="minor"/>
      </rPr>
      <t xml:space="preserve"> = Unit Rate;</t>
    </r>
    <r>
      <rPr>
        <b/>
        <sz val="8"/>
        <rFont val="Calibri"/>
        <family val="2"/>
        <scheme val="minor"/>
      </rPr>
      <t xml:space="preserve"> AR</t>
    </r>
    <r>
      <rPr>
        <sz val="8"/>
        <rFont val="Calibri"/>
        <family val="2"/>
        <scheme val="minor"/>
      </rPr>
      <t xml:space="preserve"> = Accommodation Rate; </t>
    </r>
    <r>
      <rPr>
        <b/>
        <sz val="8"/>
        <rFont val="Calibri"/>
        <family val="2"/>
        <scheme val="minor"/>
      </rPr>
      <t>CR</t>
    </r>
    <r>
      <rPr>
        <sz val="8"/>
        <rFont val="Calibri"/>
        <family val="2"/>
        <scheme val="minor"/>
      </rPr>
      <t xml:space="preserve"> = Cost Reimbursement</t>
    </r>
  </si>
  <si>
    <r>
      <rPr>
        <b/>
        <sz val="8"/>
        <rFont val="Calibri"/>
        <family val="2"/>
        <scheme val="minor"/>
      </rPr>
      <t>D</t>
    </r>
    <r>
      <rPr>
        <sz val="8"/>
        <rFont val="Calibri"/>
        <family val="2"/>
        <scheme val="minor"/>
      </rPr>
      <t xml:space="preserve"> = Day;</t>
    </r>
    <r>
      <rPr>
        <b/>
        <sz val="8"/>
        <rFont val="Calibri"/>
        <family val="2"/>
        <scheme val="minor"/>
      </rPr>
      <t xml:space="preserve"> H</t>
    </r>
    <r>
      <rPr>
        <sz val="8"/>
        <rFont val="Calibri"/>
        <family val="2"/>
        <scheme val="minor"/>
      </rPr>
      <t xml:space="preserve"> = Hour; </t>
    </r>
    <r>
      <rPr>
        <b/>
        <sz val="8"/>
        <rFont val="Calibri"/>
        <family val="2"/>
        <scheme val="minor"/>
      </rPr>
      <t>M</t>
    </r>
    <r>
      <rPr>
        <sz val="8"/>
        <rFont val="Calibri"/>
        <family val="2"/>
        <scheme val="minor"/>
      </rPr>
      <t xml:space="preserve"> = Month;</t>
    </r>
    <r>
      <rPr>
        <b/>
        <sz val="8"/>
        <rFont val="Calibri"/>
        <family val="2"/>
        <scheme val="minor"/>
      </rPr>
      <t xml:space="preserve"> T</t>
    </r>
    <r>
      <rPr>
        <sz val="8"/>
        <rFont val="Calibri"/>
        <family val="2"/>
        <scheme val="minor"/>
      </rPr>
      <t xml:space="preserve"> = Trip;</t>
    </r>
    <r>
      <rPr>
        <b/>
        <sz val="8"/>
        <rFont val="Calibri"/>
        <family val="2"/>
        <scheme val="minor"/>
      </rPr>
      <t xml:space="preserve"> </t>
    </r>
    <r>
      <rPr>
        <sz val="8"/>
        <rFont val="Calibri"/>
        <family val="2"/>
        <scheme val="minor"/>
      </rPr>
      <t xml:space="preserve"> </t>
    </r>
    <r>
      <rPr>
        <b/>
        <sz val="8"/>
        <rFont val="Calibri"/>
        <family val="2"/>
        <scheme val="minor"/>
      </rPr>
      <t>AR</t>
    </r>
    <r>
      <rPr>
        <sz val="8"/>
        <rFont val="Calibri"/>
        <family val="2"/>
        <scheme val="minor"/>
      </rPr>
      <t xml:space="preserve"> = Accommodation Rate;  </t>
    </r>
    <r>
      <rPr>
        <b/>
        <sz val="8"/>
        <rFont val="Calibri"/>
        <family val="2"/>
        <scheme val="minor"/>
      </rPr>
      <t xml:space="preserve">C </t>
    </r>
    <r>
      <rPr>
        <sz val="8"/>
        <rFont val="Calibri"/>
        <family val="2"/>
        <scheme val="minor"/>
      </rPr>
      <t>= Cost Reimbursement ( Attendance may be required for certain "AR" contracts)</t>
    </r>
  </si>
  <si>
    <r>
      <rPr>
        <b/>
        <sz val="8"/>
        <color rgb="FF000000"/>
        <rFont val="Calibri"/>
        <family val="2"/>
        <scheme val="minor"/>
      </rPr>
      <t xml:space="preserve">CL= </t>
    </r>
    <r>
      <rPr>
        <sz val="8"/>
        <color rgb="FF000000"/>
        <rFont val="Calibri"/>
        <family val="2"/>
        <scheme val="minor"/>
      </rPr>
      <t xml:space="preserve">Class Rate; </t>
    </r>
    <r>
      <rPr>
        <b/>
        <sz val="8"/>
        <color rgb="FF000000"/>
        <rFont val="Calibri"/>
        <family val="2"/>
        <scheme val="minor"/>
      </rPr>
      <t>CR</t>
    </r>
    <r>
      <rPr>
        <sz val="8"/>
        <color rgb="FF000000"/>
        <rFont val="Calibri"/>
        <family val="2"/>
        <scheme val="minor"/>
      </rPr>
      <t xml:space="preserve"> = Cost reimbursement;</t>
    </r>
    <r>
      <rPr>
        <b/>
        <sz val="8"/>
        <color rgb="FF000000"/>
        <rFont val="Calibri"/>
        <family val="2"/>
        <scheme val="minor"/>
      </rPr>
      <t xml:space="preserve"> RA</t>
    </r>
    <r>
      <rPr>
        <sz val="8"/>
        <color rgb="FF000000"/>
        <rFont val="Calibri"/>
        <family val="2"/>
        <scheme val="minor"/>
      </rPr>
      <t>=Rate Agreement</t>
    </r>
  </si>
  <si>
    <r>
      <rPr>
        <b/>
        <sz val="8"/>
        <color rgb="FF000000"/>
        <rFont val="Calibri"/>
        <family val="2"/>
        <scheme val="minor"/>
      </rPr>
      <t>SCF</t>
    </r>
    <r>
      <rPr>
        <sz val="8"/>
        <color rgb="FF000000"/>
        <rFont val="Calibri"/>
        <family val="2"/>
        <scheme val="minor"/>
      </rPr>
      <t xml:space="preserve"> = Stand Contract Form; </t>
    </r>
    <r>
      <rPr>
        <b/>
        <sz val="8"/>
        <color rgb="FF000000"/>
        <rFont val="Calibri"/>
        <family val="2"/>
        <scheme val="minor"/>
      </rPr>
      <t>1, 3, 4, &amp; 6</t>
    </r>
    <r>
      <rPr>
        <sz val="8"/>
        <color rgb="FF000000"/>
        <rFont val="Calibri"/>
        <family val="2"/>
        <scheme val="minor"/>
      </rPr>
      <t xml:space="preserve"> = Contact Attachments </t>
    </r>
    <r>
      <rPr>
        <b/>
        <sz val="8"/>
        <color rgb="FF000000"/>
        <rFont val="Calibri"/>
        <family val="2"/>
        <scheme val="minor"/>
      </rPr>
      <t>SSF</t>
    </r>
    <r>
      <rPr>
        <sz val="8"/>
        <color rgb="FF000000"/>
        <rFont val="Calibri"/>
        <family val="2"/>
        <scheme val="minor"/>
      </rPr>
      <t xml:space="preserve"> = Service Summary Form  </t>
    </r>
  </si>
  <si>
    <t>3153, 3751, 3786, and 3163 start-up contracts are cost contracts.  The DocID should end with "C" for such cost contracts.</t>
  </si>
  <si>
    <t>Rate can be DAY or MONTH but doc Id must always end in "D"  Occupancy contracts associated with Emergency Stabilization or Site Based Respite for Adults are contracted in activity code 3753.</t>
  </si>
  <si>
    <t xml:space="preserve">Roster: Area Office Request only for extended Service Navigation </t>
  </si>
  <si>
    <t>For non-capital purchases use Attachment 3. For capital purchases use Attachment 6.</t>
  </si>
  <si>
    <t>Enrollments for Autism centers are required, but are completed by the Service Brokers in the Autism contracts</t>
  </si>
  <si>
    <t>Contracts directly with individuals will use object code MM1; Contracts with individuals secured through their employing organization will use object code M2M.</t>
  </si>
  <si>
    <t>If service has an associated class rate it must be used. Otherwise a rate may be negotiated. Attachment 3 and 4 only required for negotiated rate. Unit and Billing type should mirror that of associated service.</t>
  </si>
  <si>
    <t>Multi Year Rate Contracts: Fees managed through Service Summary Form</t>
  </si>
  <si>
    <t>For CBDS programs that do not have a program site ("without walls" model) the Admin Hub should be used</t>
  </si>
  <si>
    <t>Provider will be paid Monthly Accommodation Rate.  Cost reimbursement option for Flexible Funding.</t>
  </si>
  <si>
    <t>Blended rate is documented on SSF, roster used to collect enrolled individuals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</si>
</sst>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6" formatCode="&quot;$&quot;#,##0_);[Red]\(&quot;$&quot;#,##0\)"/>
    <numFmt numFmtId="8" formatCode="&quot;$&quot;#,##0.00_);[Red]\(&quot;$&quot;#,##0.00\)"/>
    <numFmt numFmtId="42" formatCode="_(&quot;$&quot;* #,##0_);_(&quot;$&quot;* \(#,##0\);_(&quot;$&quot;* &quot;-&quot;_);_(@_)"/>
    <numFmt numFmtId="44" formatCode="_(&quot;$&quot;* #,##0.00_);_(&quot;$&quot;* \(#,##0.00\);_(&quot;$&quot;* &quot;-&quot;??_);_(@_)"/>
    <numFmt numFmtId="43" formatCode="_(* #,##0.00_);_(* \(#,##0.00\);_(* &quot;-&quot;??_);_(@_)"/>
    <numFmt numFmtId="164" formatCode="0.0"/>
    <numFmt numFmtId="165" formatCode="&quot;$&quot;#,##0.0000"/>
    <numFmt numFmtId="166" formatCode="_(* #,##0_);_(* \(#,##0\);_(* &quot;-&quot;??_);_(@_)"/>
    <numFmt numFmtId="167" formatCode="&quot;$&quot;#,##0.00"/>
  </numFmts>
  <fonts count="95">
    <font>
      <sz val="11"/>
      <color theme="1"/>
      <name val="Calibri"/>
      <family val="2"/>
      <scheme val="minor"/>
    </font>
    <font>
      <sz val="10"/>
      <name val="Arial"/>
      <family val="2"/>
    </font>
    <font>
      <sz val="11"/>
      <color indexed="8"/>
      <name val="Calibri"/>
      <family val="2"/>
    </font>
    <font>
      <sz val="11"/>
      <color theme="1"/>
      <name val="Calibri"/>
      <family val="2"/>
    </font>
    <font>
      <b/>
      <sz val="18"/>
      <color theme="3"/>
      <name val="Calibri Light"/>
      <family val="2"/>
      <scheme val="major"/>
    </font>
    <font>
      <sz val="11"/>
      <name val="Calibri Light"/>
      <family val="1"/>
      <scheme val="major"/>
    </font>
    <font>
      <b/>
      <sz val="11"/>
      <name val="Calibri Light"/>
      <family val="1"/>
      <scheme val="major"/>
    </font>
    <font>
      <sz val="11"/>
      <color theme="1"/>
      <name val="Calibri"/>
      <family val="2"/>
      <scheme val="minor"/>
    </font>
    <font>
      <b/>
      <sz val="11"/>
      <color theme="1"/>
      <name val="Calibri"/>
      <family val="2"/>
      <scheme val="minor"/>
    </font>
    <font>
      <b/>
      <sz val="11"/>
      <color rgb="FFFF0000"/>
      <name val="Calibri Light"/>
      <family val="1"/>
      <scheme val="major"/>
    </font>
    <font>
      <sz val="11"/>
      <color theme="1"/>
      <name val="Calibri Light"/>
      <family val="1"/>
      <scheme val="major"/>
    </font>
    <font>
      <b/>
      <sz val="11"/>
      <color theme="1"/>
      <name val="Calibri Light"/>
      <family val="1"/>
      <scheme val="major"/>
    </font>
    <font>
      <sz val="11"/>
      <name val="Arial"/>
      <family val="2"/>
    </font>
    <font>
      <sz val="11"/>
      <color rgb="FF000000"/>
      <name val="Times New Roman"/>
      <family val="1"/>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sz val="10"/>
      <color indexed="8"/>
      <name val="Arial"/>
      <family val="2"/>
    </font>
    <font>
      <sz val="10"/>
      <name val="MS Sans Serif"/>
      <family val="2"/>
    </font>
    <font>
      <b/>
      <sz val="11"/>
      <color indexed="63"/>
      <name val="Calibri"/>
      <family val="2"/>
    </font>
    <font>
      <sz val="11"/>
      <color theme="1"/>
      <name val="Calibri"/>
      <family val="2"/>
      <charset val="129"/>
      <scheme val="minor"/>
    </font>
    <font>
      <b/>
      <sz val="18"/>
      <color indexed="56"/>
      <name val="Cambria"/>
      <family val="2"/>
    </font>
    <font>
      <b/>
      <sz val="11"/>
      <color indexed="8"/>
      <name val="Calibri"/>
      <family val="2"/>
    </font>
    <font>
      <sz val="11"/>
      <color indexed="10"/>
      <name val="Calibri"/>
      <family val="2"/>
    </font>
    <font>
      <sz val="11"/>
      <color rgb="FFFF0000"/>
      <name val="Calibri"/>
      <family val="2"/>
      <scheme val="minor"/>
    </font>
    <font>
      <sz val="12"/>
      <color theme="1"/>
      <name val="Calibri Light"/>
      <family val="1"/>
      <scheme val="major"/>
    </font>
    <font>
      <sz val="11"/>
      <color rgb="FF000000"/>
      <name val="Calibri Light"/>
      <family val="1"/>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FA7D00"/>
      <name val="Calibri"/>
      <family val="2"/>
      <scheme val="minor"/>
    </font>
    <font>
      <i/>
      <sz val="11"/>
      <color rgb="FF7F7F7F"/>
      <name val="Calibri"/>
      <family val="2"/>
      <scheme val="minor"/>
    </font>
    <font>
      <sz val="10"/>
      <color theme="1"/>
      <name val="Tahoma"/>
      <family val="2"/>
    </font>
    <font>
      <b/>
      <sz val="12"/>
      <name val="Calibri Light"/>
      <family val="1"/>
      <scheme val="major"/>
    </font>
    <font>
      <b/>
      <sz val="12"/>
      <color rgb="FFFF0000"/>
      <name val="Calibri Light"/>
      <family val="1"/>
      <scheme val="major"/>
    </font>
    <font>
      <sz val="12"/>
      <color rgb="FFFF0000"/>
      <name val="Calibri Light"/>
      <family val="1"/>
      <scheme val="major"/>
    </font>
    <font>
      <sz val="11"/>
      <color rgb="FFFF0000"/>
      <name val="Calibri Light"/>
      <family val="1"/>
      <scheme val="major"/>
    </font>
    <font>
      <b/>
      <i/>
      <sz val="11"/>
      <name val="Calibri Light"/>
      <family val="1"/>
      <scheme val="major"/>
    </font>
    <font>
      <sz val="12"/>
      <name val="Calibri Light"/>
      <family val="1"/>
      <scheme val="major"/>
    </font>
    <font>
      <b/>
      <sz val="14"/>
      <name val="Calibri Light"/>
      <family val="1"/>
      <scheme val="major"/>
    </font>
    <font>
      <b/>
      <i/>
      <sz val="10"/>
      <name val="Calibri Light"/>
      <family val="1"/>
      <scheme val="major"/>
    </font>
    <font>
      <b/>
      <i/>
      <sz val="11"/>
      <color rgb="FF000000"/>
      <name val="Calibri Light"/>
      <family val="1"/>
      <scheme val="major"/>
    </font>
    <font>
      <b/>
      <sz val="11"/>
      <color rgb="FF000000"/>
      <name val="Calibri Light"/>
      <family val="1"/>
      <scheme val="major"/>
    </font>
    <font>
      <sz val="11"/>
      <color theme="1"/>
      <name val="Times New Roman"/>
      <family val="1"/>
    </font>
    <font>
      <b/>
      <i/>
      <sz val="11"/>
      <color theme="1"/>
      <name val="Calibri Light"/>
      <family val="1"/>
      <scheme val="major"/>
    </font>
    <font>
      <b/>
      <sz val="11"/>
      <color rgb="FFFFFFFF"/>
      <name val="Calibri"/>
      <family val="2"/>
      <scheme val="minor"/>
    </font>
    <font>
      <sz val="11"/>
      <color rgb="FF000000"/>
      <name val="Calibri"/>
      <family val="2"/>
      <scheme val="minor"/>
    </font>
    <font>
      <sz val="11"/>
      <name val="Calibri"/>
      <family val="2"/>
      <scheme val="minor"/>
    </font>
    <font>
      <b/>
      <sz val="11"/>
      <name val="Calibri Light"/>
      <family val="2"/>
      <scheme val="major"/>
    </font>
    <font>
      <sz val="11"/>
      <color theme="1"/>
      <name val="Calibri Light"/>
      <family val="2"/>
      <scheme val="major"/>
    </font>
    <font>
      <sz val="12"/>
      <name val="Calibri Light"/>
      <family val="2"/>
      <scheme val="major"/>
    </font>
    <font>
      <sz val="11"/>
      <name val="Calibri Light"/>
      <family val="2"/>
      <scheme val="major"/>
    </font>
    <font>
      <u/>
      <sz val="11"/>
      <color theme="10"/>
      <name val="Calibri"/>
      <family val="2"/>
      <scheme val="minor"/>
    </font>
    <font>
      <b/>
      <sz val="11"/>
      <color theme="0"/>
      <name val="Calibri"/>
      <family val="2"/>
      <scheme val="minor"/>
    </font>
    <font>
      <sz val="11"/>
      <color rgb="FF000000"/>
      <name val="Calibri Light"/>
      <family val="2"/>
      <scheme val="major"/>
    </font>
    <font>
      <b/>
      <sz val="14"/>
      <color theme="1"/>
      <name val="Calibri"/>
      <family val="2"/>
      <scheme val="minor"/>
    </font>
    <font>
      <b/>
      <sz val="11"/>
      <name val="Calibri"/>
      <family val="2"/>
      <scheme val="minor"/>
    </font>
    <font>
      <b/>
      <sz val="14"/>
      <name val="Calibri"/>
      <family val="2"/>
      <scheme val="minor"/>
    </font>
    <font>
      <sz val="8"/>
      <name val="Calibri"/>
      <family val="2"/>
      <scheme val="minor"/>
    </font>
    <font>
      <sz val="10"/>
      <name val="Calibri"/>
      <family val="2"/>
      <scheme val="minor"/>
    </font>
    <font>
      <b/>
      <sz val="9"/>
      <name val="Calibri"/>
      <family val="2"/>
      <scheme val="minor"/>
    </font>
    <font>
      <b/>
      <sz val="8"/>
      <name val="Calibri"/>
      <family val="2"/>
      <scheme val="minor"/>
    </font>
    <font>
      <b/>
      <sz val="9"/>
      <color rgb="FF000000"/>
      <name val="Calibri"/>
      <family val="2"/>
      <scheme val="minor"/>
    </font>
    <font>
      <b/>
      <u/>
      <sz val="9"/>
      <color rgb="FF000000"/>
      <name val="Calibri"/>
      <family val="2"/>
      <scheme val="minor"/>
    </font>
    <font>
      <sz val="9"/>
      <name val="Calibri"/>
      <family val="2"/>
      <scheme val="minor"/>
    </font>
    <font>
      <b/>
      <sz val="9"/>
      <color rgb="FF000000"/>
      <name val="Calibri"/>
      <family val="2"/>
    </font>
    <font>
      <b/>
      <sz val="10"/>
      <color rgb="FF000000"/>
      <name val="Calibri"/>
      <family val="2"/>
    </font>
    <font>
      <b/>
      <sz val="9"/>
      <color rgb="FF0066FF"/>
      <name val="Calibri"/>
      <family val="2"/>
      <scheme val="minor"/>
    </font>
    <font>
      <b/>
      <sz val="8"/>
      <color rgb="FF0066FF"/>
      <name val="Calibri"/>
      <family val="2"/>
      <scheme val="minor"/>
    </font>
    <font>
      <sz val="14"/>
      <name val="Calibri"/>
      <family val="2"/>
      <scheme val="minor"/>
    </font>
    <font>
      <u/>
      <sz val="10"/>
      <color theme="10"/>
      <name val="Arial"/>
      <family val="2"/>
    </font>
    <font>
      <u/>
      <sz val="8"/>
      <color rgb="FF0066FF"/>
      <name val="Calibri"/>
      <family val="2"/>
      <scheme val="minor"/>
    </font>
    <font>
      <sz val="8"/>
      <name val="Calibri"/>
      <family val="2"/>
    </font>
    <font>
      <sz val="8"/>
      <color rgb="FF000000"/>
      <name val="Calibri"/>
      <family val="2"/>
      <scheme val="minor"/>
    </font>
    <font>
      <b/>
      <sz val="8"/>
      <color rgb="FF000000"/>
      <name val="Calibri"/>
      <family val="2"/>
      <scheme val="minor"/>
    </font>
    <font>
      <u/>
      <sz val="8"/>
      <color theme="10"/>
      <name val="Calibri"/>
      <family val="2"/>
      <scheme val="minor"/>
    </font>
    <font>
      <u/>
      <sz val="8"/>
      <color theme="10"/>
      <name val="Calibri"/>
      <family val="2"/>
    </font>
    <font>
      <sz val="8"/>
      <color rgb="FF0E2851"/>
      <name val="Calibri"/>
      <family val="2"/>
      <scheme val="minor"/>
    </font>
    <font>
      <sz val="10"/>
      <color rgb="FF0066FF"/>
      <name val="Calibri"/>
      <family val="2"/>
      <scheme val="minor"/>
    </font>
    <font>
      <sz val="8"/>
      <color rgb="FF0E2851"/>
      <name val="Calibri"/>
      <family val="2"/>
    </font>
    <font>
      <u/>
      <sz val="8"/>
      <color theme="10"/>
      <name val="Arial"/>
      <family val="2"/>
    </font>
    <font>
      <u/>
      <sz val="8"/>
      <color rgb="FF0070C0"/>
      <name val="Calibri"/>
      <family val="2"/>
      <scheme val="minor"/>
    </font>
    <font>
      <sz val="8"/>
      <color rgb="FF0066FF"/>
      <name val="Calibri"/>
      <family val="2"/>
      <scheme val="minor"/>
    </font>
    <font>
      <u/>
      <sz val="8"/>
      <name val="Calibri"/>
      <family val="2"/>
      <scheme val="minor"/>
    </font>
    <font>
      <sz val="8"/>
      <name val="Arial"/>
      <family val="2"/>
    </font>
    <font>
      <sz val="11"/>
      <color rgb="FF242424"/>
      <name val="Calibri"/>
      <family val="2"/>
      <charset val="1"/>
    </font>
  </fonts>
  <fills count="4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rgb="FFFFFFCC"/>
      </patternFill>
    </fill>
    <fill>
      <patternFill patternType="solid">
        <fgColor rgb="FFFFFF00"/>
        <bgColor indexed="64"/>
      </patternFill>
    </fill>
    <fill>
      <patternFill patternType="solid">
        <fgColor rgb="FF002060"/>
        <bgColor rgb="FF000000"/>
      </patternFill>
    </fill>
    <fill>
      <patternFill patternType="solid">
        <fgColor theme="7" tint="0.59999389629810485"/>
        <bgColor indexed="64"/>
      </patternFill>
    </fill>
    <fill>
      <patternFill patternType="solid">
        <fgColor theme="8" tint="0.59999389629810485"/>
        <bgColor indexed="64"/>
      </patternFill>
    </fill>
    <fill>
      <patternFill patternType="solid">
        <fgColor rgb="FF002060"/>
        <bgColor indexed="64"/>
      </patternFill>
    </fill>
    <fill>
      <patternFill patternType="solid">
        <fgColor theme="0"/>
        <bgColor indexed="64"/>
      </patternFill>
    </fill>
    <fill>
      <patternFill patternType="solid">
        <fgColor theme="4" tint="0.79998168889431442"/>
        <bgColor indexed="64"/>
      </patternFill>
    </fill>
    <fill>
      <patternFill patternType="solid">
        <fgColor rgb="FFE7E168"/>
        <bgColor indexed="64"/>
      </patternFill>
    </fill>
    <fill>
      <patternFill patternType="solid">
        <fgColor rgb="FFEAE168"/>
        <bgColor indexed="64"/>
      </patternFill>
    </fill>
    <fill>
      <patternFill patternType="solid">
        <fgColor theme="6" tint="0.59999389629810485"/>
        <bgColor indexed="64"/>
      </patternFill>
    </fill>
    <fill>
      <patternFill patternType="solid">
        <fgColor rgb="FFFFFFFF"/>
        <bgColor indexed="64"/>
      </patternFill>
    </fill>
    <fill>
      <patternFill patternType="solid">
        <fgColor theme="5" tint="0.79998168889431442"/>
        <bgColor indexed="64"/>
      </patternFill>
    </fill>
    <fill>
      <patternFill patternType="solid">
        <fgColor rgb="FFDDD9C4"/>
        <bgColor indexed="64"/>
      </patternFill>
    </fill>
    <fill>
      <patternFill patternType="solid">
        <fgColor theme="2" tint="-9.9978637043366805E-2"/>
        <bgColor indexed="64"/>
      </patternFill>
    </fill>
    <fill>
      <patternFill patternType="solid">
        <fgColor rgb="FFFECC94"/>
        <bgColor indexed="64"/>
      </patternFill>
    </fill>
    <fill>
      <patternFill patternType="solid">
        <fgColor rgb="FFFFFF99"/>
        <bgColor indexed="64"/>
      </patternFill>
    </fill>
  </fills>
  <borders count="105">
    <border>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medium">
        <color indexed="64"/>
      </top>
      <bottom style="medium">
        <color indexed="64"/>
      </bottom>
      <diagonal/>
    </border>
    <border>
      <left/>
      <right/>
      <top style="medium">
        <color indexed="64"/>
      </top>
      <bottom/>
      <diagonal/>
    </border>
    <border>
      <left/>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thin">
        <color indexed="64"/>
      </bottom>
      <diagonal/>
    </border>
    <border>
      <left style="medium">
        <color indexed="64"/>
      </left>
      <right style="hair">
        <color indexed="64"/>
      </right>
      <top style="double">
        <color indexed="64"/>
      </top>
      <bottom/>
      <diagonal/>
    </border>
    <border>
      <left style="medium">
        <color indexed="64"/>
      </left>
      <right style="hair">
        <color indexed="64"/>
      </right>
      <top/>
      <bottom/>
      <diagonal/>
    </border>
    <border>
      <left style="medium">
        <color indexed="64"/>
      </left>
      <right style="hair">
        <color indexed="64"/>
      </right>
      <top style="double">
        <color indexed="64"/>
      </top>
      <bottom style="thin">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bottom style="double">
        <color indexed="64"/>
      </bottom>
      <diagonal/>
    </border>
    <border>
      <left style="medium">
        <color indexed="64"/>
      </left>
      <right style="hair">
        <color indexed="64"/>
      </right>
      <top/>
      <bottom style="thin">
        <color indexed="64"/>
      </bottom>
      <diagonal/>
    </border>
    <border>
      <left style="medium">
        <color indexed="64"/>
      </left>
      <right style="hair">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medium">
        <color indexed="64"/>
      </right>
      <top/>
      <bottom style="medium">
        <color indexed="64"/>
      </bottom>
      <diagonal/>
    </border>
    <border>
      <left style="hair">
        <color indexed="64"/>
      </left>
      <right style="medium">
        <color indexed="64"/>
      </right>
      <top/>
      <bottom style="double">
        <color indexed="64"/>
      </bottom>
      <diagonal/>
    </border>
    <border>
      <left style="hair">
        <color indexed="64"/>
      </left>
      <right style="medium">
        <color indexed="64"/>
      </right>
      <top style="double">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thin">
        <color indexed="64"/>
      </bottom>
      <diagonal/>
    </border>
    <border>
      <left style="hair">
        <color indexed="64"/>
      </left>
      <right style="medium">
        <color indexed="64"/>
      </right>
      <top/>
      <bottom style="hair">
        <color indexed="64"/>
      </bottom>
      <diagonal/>
    </border>
    <border>
      <left style="hair">
        <color indexed="64"/>
      </left>
      <right style="medium">
        <color indexed="64"/>
      </right>
      <top style="hair">
        <color indexed="64"/>
      </top>
      <bottom style="double">
        <color indexed="64"/>
      </bottom>
      <diagonal/>
    </border>
    <border>
      <left style="hair">
        <color indexed="64"/>
      </left>
      <right style="medium">
        <color indexed="64"/>
      </right>
      <top style="double">
        <color indexed="64"/>
      </top>
      <bottom style="thin">
        <color indexed="64"/>
      </bottom>
      <diagonal/>
    </border>
    <border>
      <left style="hair">
        <color indexed="64"/>
      </left>
      <right style="medium">
        <color indexed="64"/>
      </right>
      <top style="thin">
        <color indexed="64"/>
      </top>
      <bottom style="thin">
        <color indexed="64"/>
      </bottom>
      <diagonal/>
    </border>
    <border>
      <left style="hair">
        <color indexed="64"/>
      </left>
      <right style="medium">
        <color indexed="64"/>
      </right>
      <top style="double">
        <color indexed="64"/>
      </top>
      <bottom style="double">
        <color indexed="64"/>
      </bottom>
      <diagonal/>
    </border>
    <border>
      <left style="hair">
        <color indexed="64"/>
      </left>
      <right style="medium">
        <color indexed="64"/>
      </right>
      <top style="double">
        <color indexed="64"/>
      </top>
      <bottom style="medium">
        <color indexed="64"/>
      </bottom>
      <diagonal/>
    </border>
    <border>
      <left style="medium">
        <color auto="1"/>
      </left>
      <right style="thin">
        <color indexed="64"/>
      </right>
      <top style="thin">
        <color indexed="64"/>
      </top>
      <bottom style="double">
        <color indexed="64"/>
      </bottom>
      <diagonal/>
    </border>
    <border>
      <left style="medium">
        <color auto="1"/>
      </left>
      <right style="medium">
        <color indexed="64"/>
      </right>
      <top style="double">
        <color indexed="64"/>
      </top>
      <bottom/>
      <diagonal/>
    </border>
    <border>
      <left style="medium">
        <color auto="1"/>
      </left>
      <right style="medium">
        <color indexed="64"/>
      </right>
      <top/>
      <bottom/>
      <diagonal/>
    </border>
    <border>
      <left style="medium">
        <color indexed="64"/>
      </left>
      <right style="hair">
        <color indexed="64"/>
      </right>
      <top style="double">
        <color indexed="64"/>
      </top>
      <bottom style="medium">
        <color auto="1"/>
      </bottom>
      <diagonal/>
    </border>
    <border>
      <left style="thin">
        <color indexed="64"/>
      </left>
      <right style="medium">
        <color indexed="64"/>
      </right>
      <top style="medium">
        <color indexed="64"/>
      </top>
      <bottom/>
      <diagonal/>
    </border>
    <border>
      <left style="thin">
        <color indexed="64"/>
      </left>
      <right style="medium">
        <color indexed="64"/>
      </right>
      <top/>
      <bottom style="double">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top/>
      <bottom style="medium">
        <color indexed="64"/>
      </bottom>
      <diagonal/>
    </border>
    <border>
      <left/>
      <right/>
      <top/>
      <bottom style="medium">
        <color auto="1"/>
      </bottom>
      <diagonal/>
    </border>
    <border>
      <left style="thin">
        <color indexed="64"/>
      </left>
      <right style="thin">
        <color indexed="64"/>
      </right>
      <top/>
      <bottom style="medium">
        <color indexed="64"/>
      </bottom>
      <diagonal/>
    </border>
    <border>
      <left style="thin">
        <color rgb="FF000000"/>
      </left>
      <right style="thin">
        <color rgb="FF000000"/>
      </right>
      <top style="thin">
        <color rgb="FF000000"/>
      </top>
      <bottom/>
      <diagonal/>
    </border>
    <border>
      <left/>
      <right/>
      <top style="thin">
        <color indexed="64"/>
      </top>
      <bottom/>
      <diagonal/>
    </border>
    <border>
      <left/>
      <right style="thin">
        <color indexed="64"/>
      </right>
      <top style="thin">
        <color indexed="64"/>
      </top>
      <bottom/>
      <diagonal/>
    </border>
    <border>
      <left style="medium">
        <color indexed="64"/>
      </left>
      <right style="thin">
        <color indexed="64"/>
      </right>
      <top style="thin">
        <color rgb="FF000000"/>
      </top>
      <bottom style="thin">
        <color indexed="64"/>
      </bottom>
      <diagonal/>
    </border>
    <border>
      <left style="thin">
        <color indexed="64"/>
      </left>
      <right style="thin">
        <color indexed="64"/>
      </right>
      <top style="thin">
        <color rgb="FF000000"/>
      </top>
      <bottom style="thin">
        <color indexed="64"/>
      </bottom>
      <diagonal/>
    </border>
    <border>
      <left style="thin">
        <color indexed="64"/>
      </left>
      <right/>
      <top style="thin">
        <color rgb="FF000000"/>
      </top>
      <bottom style="thin">
        <color indexed="64"/>
      </bottom>
      <diagonal/>
    </border>
    <border>
      <left style="thin">
        <color rgb="FF000000"/>
      </left>
      <right style="thin">
        <color rgb="FF000000"/>
      </right>
      <top style="thin">
        <color rgb="FF000000"/>
      </top>
      <bottom style="thin">
        <color indexed="64"/>
      </bottom>
      <diagonal/>
    </border>
    <border>
      <left/>
      <right/>
      <top style="thin">
        <color rgb="FF000000"/>
      </top>
      <bottom style="thin">
        <color indexed="64"/>
      </bottom>
      <diagonal/>
    </border>
    <border>
      <left/>
      <right style="thin">
        <color indexed="64"/>
      </right>
      <top style="thin">
        <color rgb="FF000000"/>
      </top>
      <bottom style="thin">
        <color indexed="64"/>
      </bottom>
      <diagonal/>
    </border>
    <border>
      <left style="thin">
        <color indexed="64"/>
      </left>
      <right style="medium">
        <color indexed="64"/>
      </right>
      <top style="thin">
        <color rgb="FF000000"/>
      </top>
      <bottom style="thin">
        <color indexed="64"/>
      </bottom>
      <diagonal/>
    </border>
    <border>
      <left style="medium">
        <color indexed="64"/>
      </left>
      <right style="thin">
        <color indexed="64"/>
      </right>
      <top/>
      <bottom/>
      <diagonal/>
    </border>
    <border>
      <left style="thin">
        <color indexed="64"/>
      </left>
      <right/>
      <top/>
      <bottom/>
      <diagonal/>
    </border>
    <border>
      <left style="thin">
        <color rgb="FF000000"/>
      </left>
      <right style="thin">
        <color rgb="FF000000"/>
      </right>
      <top/>
      <bottom style="thin">
        <color rgb="FF000000"/>
      </bottom>
      <diagonal/>
    </border>
    <border>
      <left style="thin">
        <color indexed="64"/>
      </left>
      <right style="medium">
        <color indexed="64"/>
      </right>
      <top/>
      <bottom/>
      <diagonal/>
    </border>
    <border>
      <left style="thin">
        <color rgb="FF000000"/>
      </left>
      <right style="thin">
        <color rgb="FF000000"/>
      </right>
      <top style="thin">
        <color rgb="FF000000"/>
      </top>
      <bottom style="medium">
        <color rgb="FF000000"/>
      </bottom>
      <diagonal/>
    </border>
    <border>
      <left style="medium">
        <color indexed="64"/>
      </left>
      <right/>
      <top style="thin">
        <color indexed="64"/>
      </top>
      <bottom style="thin">
        <color indexed="64"/>
      </bottom>
      <diagonal/>
    </border>
    <border>
      <left style="medium">
        <color auto="1"/>
      </left>
      <right/>
      <top style="thin">
        <color indexed="64"/>
      </top>
      <bottom style="double">
        <color indexed="64"/>
      </bottom>
      <diagonal/>
    </border>
  </borders>
  <cellStyleXfs count="176">
    <xf numFmtId="0" fontId="0" fillId="0" borderId="0"/>
    <xf numFmtId="44" fontId="2" fillId="0" borderId="0" applyFont="0" applyFill="0" applyBorder="0" applyAlignment="0" applyProtection="0"/>
    <xf numFmtId="0" fontId="3" fillId="0" borderId="0"/>
    <xf numFmtId="0" fontId="1" fillId="0" borderId="0"/>
    <xf numFmtId="0" fontId="1" fillId="0" borderId="0"/>
    <xf numFmtId="43" fontId="1" fillId="0" borderId="0" applyFont="0" applyFill="0" applyBorder="0" applyAlignment="0" applyProtection="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0" fontId="14" fillId="12" borderId="0" applyNumberFormat="0" applyBorder="0" applyAlignment="0" applyProtection="0"/>
    <xf numFmtId="0" fontId="14" fillId="9" borderId="0" applyNumberFormat="0" applyBorder="0" applyAlignment="0" applyProtection="0"/>
    <xf numFmtId="0" fontId="14" fillId="10" borderId="0" applyNumberFormat="0" applyBorder="0" applyAlignment="0" applyProtection="0"/>
    <xf numFmtId="0" fontId="14" fillId="13" borderId="0" applyNumberFormat="0" applyBorder="0" applyAlignment="0" applyProtection="0"/>
    <xf numFmtId="0" fontId="14" fillId="14" borderId="0" applyNumberFormat="0" applyBorder="0" applyAlignment="0" applyProtection="0"/>
    <xf numFmtId="0" fontId="14" fillId="15" borderId="0" applyNumberFormat="0" applyBorder="0" applyAlignment="0" applyProtection="0"/>
    <xf numFmtId="0" fontId="14" fillId="16" borderId="0" applyNumberFormat="0" applyBorder="0" applyAlignment="0" applyProtection="0"/>
    <xf numFmtId="0" fontId="14" fillId="17" borderId="0" applyNumberFormat="0" applyBorder="0" applyAlignment="0" applyProtection="0"/>
    <xf numFmtId="0" fontId="14" fillId="18" borderId="0" applyNumberFormat="0" applyBorder="0" applyAlignment="0" applyProtection="0"/>
    <xf numFmtId="0" fontId="14" fillId="13" borderId="0" applyNumberFormat="0" applyBorder="0" applyAlignment="0" applyProtection="0"/>
    <xf numFmtId="0" fontId="14" fillId="14" borderId="0" applyNumberFormat="0" applyBorder="0" applyAlignment="0" applyProtection="0"/>
    <xf numFmtId="0" fontId="14" fillId="19" borderId="0" applyNumberFormat="0" applyBorder="0" applyAlignment="0" applyProtection="0"/>
    <xf numFmtId="0" fontId="15" fillId="3" borderId="0" applyNumberFormat="0" applyBorder="0" applyAlignment="0" applyProtection="0"/>
    <xf numFmtId="0" fontId="16" fillId="20" borderId="8" applyNumberFormat="0" applyAlignment="0" applyProtection="0"/>
    <xf numFmtId="0" fontId="17" fillId="21" borderId="9" applyNumberFormat="0" applyAlignment="0" applyProtection="0"/>
    <xf numFmtId="43" fontId="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2" fillId="0" borderId="0" applyFont="0" applyFill="0" applyBorder="0" applyAlignment="0" applyProtection="0"/>
    <xf numFmtId="44" fontId="3" fillId="0" borderId="0" applyFont="0" applyFill="0" applyBorder="0" applyAlignment="0" applyProtection="0"/>
    <xf numFmtId="44" fontId="1" fillId="0" borderId="0" applyFont="0" applyFill="0" applyBorder="0" applyAlignment="0" applyProtection="0"/>
    <xf numFmtId="44" fontId="1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7"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4" fontId="7"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0" fontId="18" fillId="0" borderId="0" applyNumberFormat="0" applyFill="0" applyBorder="0" applyAlignment="0" applyProtection="0"/>
    <xf numFmtId="0" fontId="19" fillId="4" borderId="0" applyNumberFormat="0" applyBorder="0" applyAlignment="0" applyProtection="0"/>
    <xf numFmtId="0" fontId="20" fillId="0" borderId="10" applyNumberFormat="0" applyFill="0" applyAlignment="0" applyProtection="0"/>
    <xf numFmtId="0" fontId="21" fillId="0" borderId="11" applyNumberFormat="0" applyFill="0" applyAlignment="0" applyProtection="0"/>
    <xf numFmtId="0" fontId="22" fillId="0" borderId="12" applyNumberFormat="0" applyFill="0" applyAlignment="0" applyProtection="0"/>
    <xf numFmtId="0" fontId="22" fillId="0" borderId="0" applyNumberFormat="0" applyFill="0" applyBorder="0" applyAlignment="0" applyProtection="0"/>
    <xf numFmtId="0" fontId="23" fillId="7" borderId="8" applyNumberFormat="0" applyAlignment="0" applyProtection="0"/>
    <xf numFmtId="0" fontId="24" fillId="0" borderId="13" applyNumberFormat="0" applyFill="0" applyAlignment="0" applyProtection="0"/>
    <xf numFmtId="0" fontId="25" fillId="22" borderId="0" applyNumberFormat="0" applyBorder="0" applyAlignment="0" applyProtection="0"/>
    <xf numFmtId="0" fontId="1" fillId="0" borderId="0"/>
    <xf numFmtId="0" fontId="26" fillId="0" borderId="0"/>
    <xf numFmtId="0" fontId="3" fillId="0" borderId="0"/>
    <xf numFmtId="0" fontId="1" fillId="0" borderId="0"/>
    <xf numFmtId="0" fontId="1" fillId="0" borderId="0"/>
    <xf numFmtId="0" fontId="7" fillId="0" borderId="0"/>
    <xf numFmtId="0" fontId="7" fillId="0" borderId="0"/>
    <xf numFmtId="0" fontId="7" fillId="0" borderId="0"/>
    <xf numFmtId="0" fontId="1" fillId="0" borderId="0"/>
    <xf numFmtId="0" fontId="7" fillId="0" borderId="0"/>
    <xf numFmtId="0" fontId="3" fillId="0" borderId="0"/>
    <xf numFmtId="0" fontId="1" fillId="0" borderId="0"/>
    <xf numFmtId="0" fontId="7" fillId="0" borderId="0"/>
    <xf numFmtId="0" fontId="1" fillId="0" borderId="0"/>
    <xf numFmtId="0" fontId="7" fillId="0" borderId="0"/>
    <xf numFmtId="0" fontId="7" fillId="0" borderId="0"/>
    <xf numFmtId="0" fontId="27" fillId="0" borderId="0"/>
    <xf numFmtId="0" fontId="7" fillId="0" borderId="0"/>
    <xf numFmtId="0" fontId="1" fillId="0" borderId="0"/>
    <xf numFmtId="0" fontId="1" fillId="0" borderId="0"/>
    <xf numFmtId="0" fontId="1" fillId="0" borderId="0"/>
    <xf numFmtId="0" fontId="1" fillId="23" borderId="14" applyNumberFormat="0" applyFont="0" applyAlignment="0" applyProtection="0"/>
    <xf numFmtId="0" fontId="28" fillId="20" borderId="15" applyNumberFormat="0" applyAlignment="0" applyProtection="0"/>
    <xf numFmtId="9" fontId="1" fillId="0" borderId="0" applyFont="0" applyFill="0" applyBorder="0" applyAlignment="0" applyProtection="0"/>
    <xf numFmtId="9" fontId="26" fillId="0" borderId="0" applyFont="0" applyFill="0" applyBorder="0" applyAlignment="0" applyProtection="0"/>
    <xf numFmtId="9" fontId="12" fillId="0" borderId="0" applyFont="0" applyFill="0" applyBorder="0" applyAlignment="0" applyProtection="0"/>
    <xf numFmtId="9" fontId="1"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3" fillId="0" borderId="0" applyFont="0" applyFill="0" applyBorder="0" applyAlignment="0" applyProtection="0"/>
    <xf numFmtId="9" fontId="29"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0" fontId="30" fillId="0" borderId="0" applyNumberFormat="0" applyFill="0" applyBorder="0" applyAlignment="0" applyProtection="0"/>
    <xf numFmtId="0" fontId="31" fillId="0" borderId="16" applyNumberFormat="0" applyFill="0" applyAlignment="0" applyProtection="0"/>
    <xf numFmtId="0" fontId="32" fillId="0" borderId="0" applyNumberForma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43" fontId="2" fillId="0" borderId="0" applyFont="0" applyFill="0" applyBorder="0" applyAlignment="0" applyProtection="0"/>
    <xf numFmtId="0" fontId="3" fillId="0" borderId="0"/>
    <xf numFmtId="44" fontId="3" fillId="0" borderId="0" applyFont="0" applyFill="0" applyBorder="0" applyAlignment="0" applyProtection="0"/>
    <xf numFmtId="42"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9" fontId="7" fillId="0" borderId="0" applyFont="0" applyFill="0" applyBorder="0" applyAlignment="0" applyProtection="0"/>
    <xf numFmtId="9" fontId="3" fillId="0" borderId="0" applyFont="0" applyFill="0" applyBorder="0" applyAlignment="0" applyProtection="0"/>
    <xf numFmtId="9" fontId="7" fillId="0" borderId="0" applyFont="0" applyFill="0" applyBorder="0" applyAlignment="0" applyProtection="0"/>
    <xf numFmtId="9" fontId="3"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44" fontId="7" fillId="0" borderId="0" applyFont="0" applyFill="0" applyBorder="0" applyAlignment="0" applyProtection="0"/>
    <xf numFmtId="0" fontId="7" fillId="0" borderId="0"/>
    <xf numFmtId="9"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1"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0" fontId="40" fillId="0" borderId="0" applyNumberFormat="0" applyFill="0" applyBorder="0" applyAlignment="0" applyProtection="0"/>
    <xf numFmtId="0" fontId="36" fillId="0" borderId="19" applyNumberFormat="0" applyFill="0" applyAlignment="0" applyProtection="0"/>
    <xf numFmtId="0" fontId="37" fillId="0" borderId="20" applyNumberFormat="0" applyFill="0" applyAlignment="0" applyProtection="0"/>
    <xf numFmtId="0" fontId="38" fillId="0" borderId="21" applyNumberFormat="0" applyFill="0" applyAlignment="0" applyProtection="0"/>
    <xf numFmtId="0" fontId="38" fillId="0" borderId="0" applyNumberFormat="0" applyFill="0" applyBorder="0" applyAlignment="0" applyProtection="0"/>
    <xf numFmtId="0" fontId="39" fillId="0" borderId="22" applyNumberFormat="0" applyFill="0" applyAlignment="0" applyProtection="0"/>
    <xf numFmtId="0" fontId="1" fillId="0" borderId="0"/>
    <xf numFmtId="0" fontId="7" fillId="0" borderId="0"/>
    <xf numFmtId="0" fontId="41" fillId="0" borderId="0"/>
    <xf numFmtId="0" fontId="1" fillId="0" borderId="0"/>
    <xf numFmtId="0" fontId="1" fillId="0" borderId="0"/>
    <xf numFmtId="0" fontId="1" fillId="0" borderId="0"/>
    <xf numFmtId="0" fontId="7" fillId="0" borderId="0"/>
    <xf numFmtId="0" fontId="7" fillId="24" borderId="23" applyNumberFormat="0" applyFont="0" applyAlignment="0" applyProtection="0"/>
    <xf numFmtId="9" fontId="12" fillId="0" borderId="0" applyFont="0" applyFill="0" applyBorder="0" applyAlignment="0" applyProtection="0"/>
    <xf numFmtId="9" fontId="1" fillId="0" borderId="0" applyFont="0" applyFill="0" applyBorder="0" applyAlignment="0" applyProtection="0"/>
    <xf numFmtId="0" fontId="4" fillId="0" borderId="0" applyNumberFormat="0" applyFill="0" applyBorder="0" applyAlignment="0" applyProtection="0"/>
    <xf numFmtId="0" fontId="8" fillId="0" borderId="24" applyNumberFormat="0" applyFill="0" applyAlignment="0" applyProtection="0"/>
    <xf numFmtId="0" fontId="33" fillId="0" borderId="0" applyNumberFormat="0" applyFill="0" applyBorder="0" applyAlignment="0" applyProtection="0"/>
    <xf numFmtId="0" fontId="7" fillId="0" borderId="0"/>
    <xf numFmtId="9" fontId="7" fillId="0" borderId="0" applyFont="0" applyFill="0" applyBorder="0" applyAlignment="0" applyProtection="0"/>
    <xf numFmtId="0" fontId="1" fillId="0" borderId="0"/>
    <xf numFmtId="44" fontId="3" fillId="0" borderId="0" applyFont="0" applyFill="0" applyBorder="0" applyAlignment="0" applyProtection="0"/>
    <xf numFmtId="9" fontId="1" fillId="0" borderId="0" applyFont="0" applyFill="0" applyBorder="0" applyAlignment="0" applyProtection="0"/>
    <xf numFmtId="44" fontId="3" fillId="0" borderId="0" applyFont="0" applyFill="0" applyBorder="0" applyAlignment="0" applyProtection="0"/>
    <xf numFmtId="0" fontId="3" fillId="0" borderId="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0" fontId="61" fillId="0" borderId="0" applyNumberFormat="0" applyFill="0" applyBorder="0" applyAlignment="0" applyProtection="0"/>
    <xf numFmtId="9" fontId="7" fillId="0" borderId="0" applyFont="0" applyFill="0" applyBorder="0" applyAlignment="0" applyProtection="0"/>
    <xf numFmtId="0" fontId="1" fillId="0" borderId="0" applyBorder="0"/>
    <xf numFmtId="0" fontId="79" fillId="0" borderId="0" applyNumberFormat="0" applyFill="0" applyBorder="0" applyAlignment="0" applyProtection="0"/>
    <xf numFmtId="0" fontId="1" fillId="0" borderId="0" applyBorder="0"/>
  </cellStyleXfs>
  <cellXfs count="795">
    <xf numFmtId="0" fontId="0" fillId="0" borderId="0" xfId="0"/>
    <xf numFmtId="0" fontId="5" fillId="0" borderId="0" xfId="4" applyFont="1"/>
    <xf numFmtId="0" fontId="9" fillId="0" borderId="0" xfId="4" applyFont="1"/>
    <xf numFmtId="0" fontId="10" fillId="0" borderId="0" xfId="0" applyFont="1"/>
    <xf numFmtId="0" fontId="11" fillId="0" borderId="0" xfId="0" applyFont="1"/>
    <xf numFmtId="0" fontId="10" fillId="0" borderId="5" xfId="0" applyFont="1" applyBorder="1"/>
    <xf numFmtId="0" fontId="11" fillId="0" borderId="5" xfId="0" applyFont="1" applyBorder="1" applyAlignment="1">
      <alignment horizontal="center"/>
    </xf>
    <xf numFmtId="0" fontId="10" fillId="0" borderId="5" xfId="0" applyFont="1" applyBorder="1" applyAlignment="1">
      <alignment horizontal="center"/>
    </xf>
    <xf numFmtId="0" fontId="5" fillId="0" borderId="5" xfId="0" applyFont="1" applyBorder="1" applyAlignment="1">
      <alignment vertical="center" wrapText="1"/>
    </xf>
    <xf numFmtId="0" fontId="5" fillId="0" borderId="5" xfId="0" applyFont="1" applyBorder="1" applyAlignment="1">
      <alignment horizontal="center" vertical="center" wrapText="1"/>
    </xf>
    <xf numFmtId="8" fontId="5" fillId="0" borderId="5" xfId="0" applyNumberFormat="1" applyFont="1" applyBorder="1" applyAlignment="1">
      <alignment horizontal="center" vertical="center" wrapText="1"/>
    </xf>
    <xf numFmtId="0" fontId="6" fillId="0" borderId="0" xfId="4" applyFont="1"/>
    <xf numFmtId="0" fontId="11" fillId="0" borderId="0" xfId="0" applyFont="1" applyAlignment="1">
      <alignment horizontal="left"/>
    </xf>
    <xf numFmtId="0" fontId="10" fillId="0" borderId="0" xfId="0" applyFont="1" applyAlignment="1">
      <alignment horizontal="center"/>
    </xf>
    <xf numFmtId="0" fontId="11" fillId="0" borderId="5" xfId="0" applyFont="1" applyBorder="1" applyAlignment="1">
      <alignment horizontal="center" vertical="center"/>
    </xf>
    <xf numFmtId="8" fontId="10" fillId="0" borderId="5" xfId="0" applyNumberFormat="1" applyFont="1" applyBorder="1" applyAlignment="1">
      <alignment horizontal="center" vertical="center"/>
    </xf>
    <xf numFmtId="0" fontId="10" fillId="0" borderId="5" xfId="0" applyFont="1" applyBorder="1" applyAlignment="1">
      <alignment horizontal="center" vertical="center"/>
    </xf>
    <xf numFmtId="0" fontId="10" fillId="0" borderId="0" xfId="0" applyFont="1" applyAlignment="1">
      <alignment horizontal="left" vertical="top"/>
    </xf>
    <xf numFmtId="164" fontId="10" fillId="0" borderId="0" xfId="0" applyNumberFormat="1" applyFont="1" applyAlignment="1">
      <alignment horizontal="left" vertical="top"/>
    </xf>
    <xf numFmtId="164" fontId="10" fillId="0" borderId="0" xfId="0" applyNumberFormat="1" applyFont="1"/>
    <xf numFmtId="164" fontId="5" fillId="0" borderId="5" xfId="0" applyNumberFormat="1" applyFont="1" applyBorder="1" applyAlignment="1">
      <alignment horizontal="center" vertical="center" wrapText="1"/>
    </xf>
    <xf numFmtId="165" fontId="10" fillId="0" borderId="0" xfId="0" applyNumberFormat="1" applyFont="1"/>
    <xf numFmtId="0" fontId="5" fillId="0" borderId="6" xfId="0" applyFont="1" applyBorder="1" applyAlignment="1">
      <alignment vertical="center" wrapText="1"/>
    </xf>
    <xf numFmtId="0" fontId="5" fillId="0" borderId="0" xfId="0" applyFont="1" applyAlignment="1">
      <alignment vertical="center" wrapText="1"/>
    </xf>
    <xf numFmtId="165" fontId="5" fillId="0" borderId="6" xfId="0" applyNumberFormat="1" applyFont="1" applyBorder="1" applyAlignment="1">
      <alignment horizontal="center" vertical="center" wrapText="1"/>
    </xf>
    <xf numFmtId="0" fontId="11" fillId="0" borderId="5" xfId="0" applyFont="1" applyBorder="1" applyAlignment="1">
      <alignment horizontal="center" vertical="center" wrapText="1"/>
    </xf>
    <xf numFmtId="0" fontId="10" fillId="0" borderId="5" xfId="0" applyFont="1" applyBorder="1" applyAlignment="1">
      <alignment vertical="center"/>
    </xf>
    <xf numFmtId="0" fontId="9" fillId="0" borderId="0" xfId="0" applyFont="1"/>
    <xf numFmtId="0" fontId="6" fillId="0" borderId="0" xfId="0" applyFont="1"/>
    <xf numFmtId="8" fontId="10" fillId="0" borderId="0" xfId="0" applyNumberFormat="1" applyFont="1" applyAlignment="1">
      <alignment horizontal="center"/>
    </xf>
    <xf numFmtId="0" fontId="10" fillId="0" borderId="0" xfId="0" applyFont="1" applyAlignment="1">
      <alignment horizontal="left"/>
    </xf>
    <xf numFmtId="0" fontId="42" fillId="0" borderId="0" xfId="4" applyFont="1"/>
    <xf numFmtId="0" fontId="43" fillId="0" borderId="0" xfId="4" applyFont="1"/>
    <xf numFmtId="0" fontId="43" fillId="0" borderId="0" xfId="0" applyFont="1"/>
    <xf numFmtId="0" fontId="44" fillId="0" borderId="0" xfId="0" applyFont="1"/>
    <xf numFmtId="0" fontId="5" fillId="0" borderId="0" xfId="0" applyFont="1" applyAlignment="1">
      <alignment horizontal="center" vertical="center" wrapText="1"/>
    </xf>
    <xf numFmtId="8" fontId="5" fillId="0" borderId="0" xfId="0" applyNumberFormat="1" applyFont="1" applyAlignment="1">
      <alignment horizontal="center" vertical="center" wrapText="1"/>
    </xf>
    <xf numFmtId="0" fontId="10" fillId="0" borderId="0" xfId="0" applyFont="1" applyAlignment="1">
      <alignment horizontal="left" vertical="center"/>
    </xf>
    <xf numFmtId="165" fontId="5" fillId="0" borderId="5" xfId="0" applyNumberFormat="1" applyFont="1" applyBorder="1" applyAlignment="1">
      <alignment horizontal="center" vertical="center" wrapText="1"/>
    </xf>
    <xf numFmtId="164" fontId="5" fillId="0" borderId="18" xfId="0" applyNumberFormat="1" applyFont="1" applyBorder="1" applyAlignment="1">
      <alignment horizontal="center" vertical="center" wrapText="1"/>
    </xf>
    <xf numFmtId="165" fontId="5" fillId="0" borderId="18" xfId="0" applyNumberFormat="1" applyFont="1" applyBorder="1" applyAlignment="1">
      <alignment horizontal="center" vertical="center" wrapText="1"/>
    </xf>
    <xf numFmtId="164" fontId="5" fillId="0" borderId="7" xfId="0" applyNumberFormat="1" applyFont="1" applyBorder="1" applyAlignment="1">
      <alignment horizontal="center" vertical="center"/>
    </xf>
    <xf numFmtId="165" fontId="5" fillId="0" borderId="7" xfId="0" applyNumberFormat="1" applyFont="1" applyBorder="1" applyAlignment="1">
      <alignment horizontal="center" vertical="center" wrapText="1"/>
    </xf>
    <xf numFmtId="164" fontId="5" fillId="0" borderId="5" xfId="0" applyNumberFormat="1" applyFont="1" applyBorder="1" applyAlignment="1">
      <alignment horizontal="center" vertical="center"/>
    </xf>
    <xf numFmtId="0" fontId="5" fillId="0" borderId="7" xfId="0" applyFont="1" applyBorder="1" applyAlignment="1">
      <alignment vertical="center" wrapText="1"/>
    </xf>
    <xf numFmtId="164" fontId="5" fillId="0" borderId="7" xfId="0" applyNumberFormat="1" applyFont="1" applyBorder="1" applyAlignment="1">
      <alignment horizontal="center" vertical="center" wrapText="1"/>
    </xf>
    <xf numFmtId="164" fontId="11" fillId="0" borderId="5" xfId="0" applyNumberFormat="1" applyFont="1" applyBorder="1" applyAlignment="1">
      <alignment horizontal="center" vertical="center"/>
    </xf>
    <xf numFmtId="164" fontId="10" fillId="0" borderId="0" xfId="0" applyNumberFormat="1" applyFont="1" applyAlignment="1">
      <alignment horizontal="left" vertical="center"/>
    </xf>
    <xf numFmtId="165" fontId="10" fillId="0" borderId="0" xfId="0" applyNumberFormat="1" applyFont="1" applyAlignment="1">
      <alignment horizontal="left" vertical="center"/>
    </xf>
    <xf numFmtId="165" fontId="10" fillId="0" borderId="0" xfId="0" applyNumberFormat="1" applyFont="1" applyAlignment="1">
      <alignment vertical="center"/>
    </xf>
    <xf numFmtId="0" fontId="11" fillId="0" borderId="0" xfId="0" applyFont="1" applyAlignment="1">
      <alignment horizontal="left" vertical="center"/>
    </xf>
    <xf numFmtId="164" fontId="10" fillId="0" borderId="0" xfId="0" applyNumberFormat="1" applyFont="1" applyAlignment="1">
      <alignment vertical="center"/>
    </xf>
    <xf numFmtId="0" fontId="10" fillId="0" borderId="0" xfId="0" applyFont="1" applyAlignment="1">
      <alignment horizontal="center" vertical="center"/>
    </xf>
    <xf numFmtId="0" fontId="10" fillId="0" borderId="0" xfId="0" applyFont="1" applyAlignment="1">
      <alignment vertical="center"/>
    </xf>
    <xf numFmtId="164" fontId="5" fillId="0" borderId="5" xfId="0" applyNumberFormat="1" applyFont="1" applyBorder="1" applyAlignment="1">
      <alignment vertical="center"/>
    </xf>
    <xf numFmtId="0" fontId="10" fillId="0" borderId="5" xfId="0" applyFont="1" applyBorder="1" applyAlignment="1">
      <alignment horizontal="left" vertical="center"/>
    </xf>
    <xf numFmtId="165" fontId="5" fillId="0" borderId="5" xfId="0" applyNumberFormat="1" applyFont="1" applyBorder="1" applyAlignment="1">
      <alignment horizontal="center" vertical="center"/>
    </xf>
    <xf numFmtId="0" fontId="10" fillId="0" borderId="0" xfId="0" applyFont="1" applyAlignment="1">
      <alignment horizontal="left" vertical="top" wrapText="1"/>
    </xf>
    <xf numFmtId="164" fontId="11" fillId="0" borderId="5" xfId="0" applyNumberFormat="1" applyFont="1" applyBorder="1" applyAlignment="1">
      <alignment horizontal="center" vertical="center" wrapText="1"/>
    </xf>
    <xf numFmtId="164" fontId="45" fillId="0" borderId="5" xfId="0" applyNumberFormat="1" applyFont="1" applyBorder="1" applyAlignment="1">
      <alignment horizontal="center" vertical="center" wrapText="1"/>
    </xf>
    <xf numFmtId="0" fontId="5" fillId="0" borderId="5" xfId="0" applyFont="1" applyBorder="1" applyAlignment="1">
      <alignment horizontal="center" vertical="center"/>
    </xf>
    <xf numFmtId="8" fontId="13" fillId="0" borderId="0" xfId="0" applyNumberFormat="1" applyFont="1" applyAlignment="1">
      <alignment horizontal="center" vertical="center"/>
    </xf>
    <xf numFmtId="0" fontId="13" fillId="0" borderId="0" xfId="0" applyFont="1" applyAlignment="1">
      <alignment vertical="center"/>
    </xf>
    <xf numFmtId="0" fontId="5" fillId="0" borderId="5" xfId="0" applyFont="1" applyBorder="1" applyAlignment="1">
      <alignment horizontal="center"/>
    </xf>
    <xf numFmtId="0" fontId="6" fillId="0" borderId="18" xfId="0" applyFont="1" applyBorder="1" applyAlignment="1">
      <alignment horizontal="center" vertical="center"/>
    </xf>
    <xf numFmtId="0" fontId="6" fillId="0" borderId="32" xfId="0" applyFont="1" applyBorder="1" applyAlignment="1">
      <alignment horizontal="center" vertical="center"/>
    </xf>
    <xf numFmtId="0" fontId="47" fillId="0" borderId="0" xfId="0" applyFont="1"/>
    <xf numFmtId="0" fontId="35" fillId="0" borderId="0" xfId="0" applyFont="1" applyAlignment="1">
      <alignment horizontal="center" vertical="center" wrapText="1"/>
    </xf>
    <xf numFmtId="8" fontId="10" fillId="0" borderId="0" xfId="0" applyNumberFormat="1" applyFont="1" applyAlignment="1">
      <alignment horizontal="center" vertical="center"/>
    </xf>
    <xf numFmtId="8" fontId="10" fillId="0" borderId="0" xfId="0" applyNumberFormat="1" applyFont="1"/>
    <xf numFmtId="0" fontId="45" fillId="0" borderId="0" xfId="0" applyFont="1"/>
    <xf numFmtId="0" fontId="11" fillId="0" borderId="5" xfId="0" applyFont="1" applyBorder="1" applyAlignment="1">
      <alignment horizontal="left" vertical="center"/>
    </xf>
    <xf numFmtId="0" fontId="6" fillId="0" borderId="0" xfId="0" applyFont="1" applyAlignment="1">
      <alignment horizontal="left" vertical="top"/>
    </xf>
    <xf numFmtId="0" fontId="6" fillId="0" borderId="0" xfId="0" applyFont="1" applyAlignment="1">
      <alignment wrapText="1"/>
    </xf>
    <xf numFmtId="0" fontId="6" fillId="0" borderId="0" xfId="0" applyFont="1" applyAlignment="1">
      <alignment horizontal="left"/>
    </xf>
    <xf numFmtId="0" fontId="6" fillId="0" borderId="5" xfId="0" applyFont="1" applyBorder="1" applyAlignment="1">
      <alignment horizontal="center" vertical="center" wrapText="1"/>
    </xf>
    <xf numFmtId="0" fontId="11" fillId="0" borderId="0" xfId="0" applyFont="1" applyAlignment="1">
      <alignment horizontal="center"/>
    </xf>
    <xf numFmtId="17" fontId="0" fillId="0" borderId="0" xfId="0" applyNumberFormat="1"/>
    <xf numFmtId="9" fontId="0" fillId="0" borderId="0" xfId="0" applyNumberFormat="1"/>
    <xf numFmtId="166" fontId="0" fillId="25" borderId="0" xfId="170" applyNumberFormat="1" applyFont="1" applyFill="1"/>
    <xf numFmtId="0" fontId="0" fillId="25" borderId="0" xfId="0" applyFill="1"/>
    <xf numFmtId="44" fontId="6" fillId="0" borderId="5" xfId="169" applyFont="1" applyBorder="1" applyAlignment="1">
      <alignment horizontal="center" vertical="center" wrapText="1"/>
    </xf>
    <xf numFmtId="0" fontId="11" fillId="0" borderId="6" xfId="0" applyFont="1" applyBorder="1" applyAlignment="1">
      <alignment horizontal="center" vertical="center"/>
    </xf>
    <xf numFmtId="165" fontId="11" fillId="0" borderId="6" xfId="0" applyNumberFormat="1" applyFont="1" applyBorder="1" applyAlignment="1">
      <alignment horizontal="center" vertical="center" wrapText="1"/>
    </xf>
    <xf numFmtId="0" fontId="10" fillId="0" borderId="5" xfId="0" applyFont="1" applyBorder="1" applyAlignment="1">
      <alignment horizontal="center" vertical="center" wrapText="1"/>
    </xf>
    <xf numFmtId="0" fontId="5" fillId="0" borderId="6" xfId="0" applyFont="1" applyBorder="1" applyAlignment="1">
      <alignment horizontal="center" vertical="center" wrapText="1"/>
    </xf>
    <xf numFmtId="0" fontId="10" fillId="0" borderId="7" xfId="0" applyFont="1" applyBorder="1" applyAlignment="1">
      <alignment vertical="center"/>
    </xf>
    <xf numFmtId="0" fontId="10" fillId="0" borderId="33" xfId="0" applyFont="1" applyBorder="1"/>
    <xf numFmtId="0" fontId="10" fillId="0" borderId="33" xfId="0" applyFont="1" applyBorder="1" applyAlignment="1">
      <alignment vertical="center"/>
    </xf>
    <xf numFmtId="0" fontId="10" fillId="0" borderId="33" xfId="0" applyFont="1" applyBorder="1" applyAlignment="1">
      <alignment horizontal="center" vertical="center"/>
    </xf>
    <xf numFmtId="165" fontId="11" fillId="0" borderId="33" xfId="0" applyNumberFormat="1" applyFont="1" applyBorder="1" applyAlignment="1">
      <alignment horizontal="center" vertical="center" wrapText="1"/>
    </xf>
    <xf numFmtId="44" fontId="6" fillId="0" borderId="33" xfId="169" applyFont="1" applyBorder="1" applyAlignment="1">
      <alignment horizontal="center" vertical="center" wrapText="1"/>
    </xf>
    <xf numFmtId="165" fontId="5" fillId="0" borderId="33" xfId="0" applyNumberFormat="1" applyFont="1" applyBorder="1" applyAlignment="1">
      <alignment horizontal="center" vertical="center" wrapText="1"/>
    </xf>
    <xf numFmtId="0" fontId="10" fillId="0" borderId="33" xfId="0" applyFont="1" applyBorder="1" applyAlignment="1">
      <alignment horizontal="center"/>
    </xf>
    <xf numFmtId="8" fontId="10" fillId="0" borderId="33" xfId="0" applyNumberFormat="1" applyFont="1" applyBorder="1" applyAlignment="1">
      <alignment horizontal="center" vertical="center"/>
    </xf>
    <xf numFmtId="0" fontId="51" fillId="0" borderId="5" xfId="0" applyFont="1" applyBorder="1" applyAlignment="1">
      <alignment horizontal="center" vertical="center" wrapText="1"/>
    </xf>
    <xf numFmtId="0" fontId="35" fillId="0" borderId="5" xfId="0" applyFont="1" applyBorder="1" applyAlignment="1">
      <alignment horizontal="center" vertical="center" wrapText="1"/>
    </xf>
    <xf numFmtId="0" fontId="51" fillId="0" borderId="0" xfId="0" applyFont="1" applyAlignment="1">
      <alignment horizontal="left" vertical="top" wrapText="1"/>
    </xf>
    <xf numFmtId="0" fontId="35" fillId="0" borderId="5" xfId="0" applyFont="1" applyBorder="1" applyAlignment="1">
      <alignment horizontal="left" vertical="center" wrapText="1"/>
    </xf>
    <xf numFmtId="0" fontId="10" fillId="0" borderId="33" xfId="0" applyFont="1" applyBorder="1" applyAlignment="1">
      <alignment horizontal="center" vertical="center" wrapText="1"/>
    </xf>
    <xf numFmtId="0" fontId="5" fillId="0" borderId="33" xfId="0" applyFont="1" applyBorder="1" applyAlignment="1">
      <alignment horizontal="center" vertical="center" wrapText="1"/>
    </xf>
    <xf numFmtId="0" fontId="6" fillId="0" borderId="0" xfId="0" applyFont="1" applyAlignment="1">
      <alignment horizontal="center" vertical="center" wrapText="1"/>
    </xf>
    <xf numFmtId="0" fontId="11" fillId="0" borderId="0" xfId="0" applyFont="1" applyAlignment="1">
      <alignment vertical="center" wrapText="1"/>
    </xf>
    <xf numFmtId="8" fontId="5" fillId="0" borderId="33" xfId="0" applyNumberFormat="1" applyFont="1" applyBorder="1" applyAlignment="1">
      <alignment horizontal="center" vertical="center" wrapText="1"/>
    </xf>
    <xf numFmtId="44" fontId="6" fillId="0" borderId="33" xfId="169" applyFont="1" applyFill="1" applyBorder="1" applyAlignment="1">
      <alignment horizontal="center" vertical="center" wrapText="1"/>
    </xf>
    <xf numFmtId="0" fontId="6" fillId="0" borderId="33" xfId="0" applyFont="1" applyBorder="1" applyAlignment="1">
      <alignment horizontal="center" vertical="center"/>
    </xf>
    <xf numFmtId="0" fontId="6" fillId="0" borderId="6" xfId="0" applyFont="1" applyBorder="1" applyAlignment="1">
      <alignment horizontal="center" vertical="center"/>
    </xf>
    <xf numFmtId="0" fontId="8" fillId="0" borderId="0" xfId="0" applyFont="1"/>
    <xf numFmtId="0" fontId="10" fillId="0" borderId="0" xfId="0" applyFont="1" applyAlignment="1">
      <alignment vertical="center" wrapText="1"/>
    </xf>
    <xf numFmtId="0" fontId="6" fillId="0" borderId="33" xfId="0" applyFont="1" applyBorder="1" applyAlignment="1">
      <alignment horizontal="center" vertical="center" wrapText="1"/>
    </xf>
    <xf numFmtId="8" fontId="10" fillId="0" borderId="33" xfId="0" applyNumberFormat="1" applyFont="1" applyBorder="1" applyAlignment="1">
      <alignment horizontal="center" vertical="center" wrapText="1"/>
    </xf>
    <xf numFmtId="8" fontId="10" fillId="0" borderId="33" xfId="0" applyNumberFormat="1" applyFont="1" applyBorder="1" applyAlignment="1">
      <alignment horizontal="center"/>
    </xf>
    <xf numFmtId="0" fontId="11" fillId="0" borderId="33" xfId="0" applyFont="1" applyBorder="1" applyAlignment="1">
      <alignment horizontal="center" vertical="center"/>
    </xf>
    <xf numFmtId="0" fontId="0" fillId="0" borderId="0" xfId="0" applyAlignment="1">
      <alignment wrapText="1"/>
    </xf>
    <xf numFmtId="0" fontId="6" fillId="0" borderId="4" xfId="4" applyFont="1" applyBorder="1" applyAlignment="1">
      <alignment horizontal="center" vertical="center"/>
    </xf>
    <xf numFmtId="0" fontId="5" fillId="0" borderId="0" xfId="4" applyFont="1" applyAlignment="1">
      <alignment vertical="center"/>
    </xf>
    <xf numFmtId="44" fontId="6" fillId="0" borderId="3" xfId="169" applyFont="1" applyFill="1" applyBorder="1" applyAlignment="1">
      <alignment horizontal="center" vertical="center" wrapText="1"/>
    </xf>
    <xf numFmtId="164" fontId="5" fillId="0" borderId="26" xfId="4" applyNumberFormat="1" applyFont="1" applyBorder="1" applyAlignment="1">
      <alignment horizontal="center"/>
    </xf>
    <xf numFmtId="44" fontId="5" fillId="0" borderId="31" xfId="4" applyNumberFormat="1" applyFont="1" applyBorder="1"/>
    <xf numFmtId="0" fontId="5" fillId="0" borderId="29" xfId="4" applyFont="1" applyBorder="1" applyAlignment="1">
      <alignment horizontal="center" vertical="center"/>
    </xf>
    <xf numFmtId="164" fontId="5" fillId="0" borderId="0" xfId="4" applyNumberFormat="1" applyFont="1" applyAlignment="1">
      <alignment horizontal="center"/>
    </xf>
    <xf numFmtId="44" fontId="5" fillId="0" borderId="29" xfId="4" applyNumberFormat="1" applyFont="1" applyBorder="1"/>
    <xf numFmtId="0" fontId="5" fillId="0" borderId="2" xfId="4" applyFont="1" applyBorder="1" applyAlignment="1">
      <alignment horizontal="center" vertical="center"/>
    </xf>
    <xf numFmtId="0" fontId="6" fillId="0" borderId="0" xfId="4" applyFont="1" applyAlignment="1">
      <alignment vertical="center" wrapText="1"/>
    </xf>
    <xf numFmtId="164" fontId="5" fillId="0" borderId="27" xfId="4" applyNumberFormat="1" applyFont="1" applyBorder="1" applyAlignment="1">
      <alignment horizontal="center"/>
    </xf>
    <xf numFmtId="44" fontId="5" fillId="0" borderId="2" xfId="4" applyNumberFormat="1" applyFont="1" applyBorder="1"/>
    <xf numFmtId="0" fontId="5" fillId="0" borderId="0" xfId="4" applyFont="1" applyAlignment="1">
      <alignment horizontal="center"/>
    </xf>
    <xf numFmtId="44" fontId="5" fillId="0" borderId="0" xfId="169" applyFont="1" applyFill="1" applyBorder="1" applyAlignment="1">
      <alignment horizontal="center"/>
    </xf>
    <xf numFmtId="44" fontId="5" fillId="0" borderId="0" xfId="4" applyNumberFormat="1" applyFont="1"/>
    <xf numFmtId="44" fontId="6" fillId="0" borderId="26" xfId="169" applyFont="1" applyFill="1" applyBorder="1" applyAlignment="1">
      <alignment horizontal="center" vertical="center" wrapText="1"/>
    </xf>
    <xf numFmtId="44" fontId="6" fillId="0" borderId="5" xfId="169" applyFont="1" applyFill="1" applyBorder="1" applyAlignment="1">
      <alignment horizontal="center" wrapText="1"/>
    </xf>
    <xf numFmtId="8" fontId="35" fillId="0" borderId="5" xfId="0" applyNumberFormat="1" applyFont="1" applyBorder="1" applyAlignment="1">
      <alignment horizontal="center" vertical="center" wrapText="1"/>
    </xf>
    <xf numFmtId="44" fontId="6" fillId="0" borderId="5" xfId="169" applyFont="1" applyFill="1" applyBorder="1" applyAlignment="1">
      <alignment horizontal="center" vertical="center" wrapText="1"/>
    </xf>
    <xf numFmtId="0" fontId="10" fillId="0" borderId="5" xfId="0" applyFont="1" applyBorder="1" applyAlignment="1">
      <alignment vertical="center" wrapText="1"/>
    </xf>
    <xf numFmtId="44" fontId="6" fillId="0" borderId="30" xfId="169" applyFont="1" applyFill="1" applyBorder="1" applyAlignment="1">
      <alignment horizontal="center" vertical="center" wrapText="1"/>
    </xf>
    <xf numFmtId="0" fontId="42" fillId="0" borderId="0" xfId="4" applyFont="1" applyAlignment="1">
      <alignment horizontal="left"/>
    </xf>
    <xf numFmtId="0" fontId="5" fillId="0" borderId="0" xfId="4" applyFont="1" applyAlignment="1">
      <alignment horizontal="left"/>
    </xf>
    <xf numFmtId="0" fontId="6" fillId="0" borderId="0" xfId="4" applyFont="1" applyAlignment="1">
      <alignment horizontal="center" vertical="center"/>
    </xf>
    <xf numFmtId="0" fontId="6" fillId="0" borderId="0" xfId="4" applyFont="1" applyAlignment="1">
      <alignment vertical="center"/>
    </xf>
    <xf numFmtId="0" fontId="5" fillId="0" borderId="0" xfId="4" applyFont="1" applyAlignment="1">
      <alignment horizontal="center" vertical="center"/>
    </xf>
    <xf numFmtId="0" fontId="50" fillId="0" borderId="0" xfId="0" applyFont="1" applyAlignment="1">
      <alignment vertical="center"/>
    </xf>
    <xf numFmtId="0" fontId="51" fillId="0" borderId="3" xfId="0" applyFont="1" applyBorder="1" applyAlignment="1">
      <alignment horizontal="center" vertical="center"/>
    </xf>
    <xf numFmtId="0" fontId="51" fillId="0" borderId="4" xfId="0" applyFont="1" applyBorder="1" applyAlignment="1">
      <alignment horizontal="center" vertical="center"/>
    </xf>
    <xf numFmtId="0" fontId="6" fillId="0" borderId="0" xfId="4" applyFont="1" applyAlignment="1">
      <alignment horizontal="center"/>
    </xf>
    <xf numFmtId="0" fontId="5" fillId="0" borderId="31" xfId="4" applyFont="1" applyBorder="1" applyAlignment="1">
      <alignment horizontal="center" vertical="center"/>
    </xf>
    <xf numFmtId="0" fontId="34" fillId="0" borderId="33" xfId="0" applyFont="1" applyBorder="1" applyAlignment="1">
      <alignment horizontal="center" vertical="center"/>
    </xf>
    <xf numFmtId="0" fontId="9" fillId="0" borderId="0" xfId="0" applyFont="1" applyAlignment="1">
      <alignment horizontal="left"/>
    </xf>
    <xf numFmtId="0" fontId="5" fillId="0" borderId="1" xfId="4" applyFont="1" applyBorder="1" applyAlignment="1">
      <alignment horizontal="center"/>
    </xf>
    <xf numFmtId="0" fontId="6" fillId="0" borderId="26" xfId="4" applyFont="1" applyBorder="1" applyAlignment="1">
      <alignment horizontal="center" vertical="center"/>
    </xf>
    <xf numFmtId="0" fontId="6" fillId="0" borderId="31" xfId="4" applyFont="1" applyBorder="1" applyAlignment="1">
      <alignment horizontal="center" vertical="center"/>
    </xf>
    <xf numFmtId="0" fontId="6" fillId="0" borderId="30" xfId="4" applyFont="1" applyBorder="1" applyAlignment="1">
      <alignment horizontal="center" vertical="center"/>
    </xf>
    <xf numFmtId="0" fontId="5" fillId="0" borderId="30" xfId="4" applyFont="1" applyBorder="1" applyAlignment="1">
      <alignment horizontal="center"/>
    </xf>
    <xf numFmtId="0" fontId="5" fillId="0" borderId="31" xfId="4" applyFont="1" applyBorder="1" applyAlignment="1">
      <alignment horizontal="center"/>
    </xf>
    <xf numFmtId="0" fontId="5" fillId="0" borderId="28" xfId="4" applyFont="1" applyBorder="1" applyAlignment="1">
      <alignment horizontal="center"/>
    </xf>
    <xf numFmtId="0" fontId="5" fillId="0" borderId="29" xfId="4" applyFont="1" applyBorder="1" applyAlignment="1">
      <alignment horizontal="center"/>
    </xf>
    <xf numFmtId="0" fontId="11" fillId="0" borderId="18" xfId="0" applyFont="1" applyBorder="1" applyAlignment="1">
      <alignment horizontal="center" vertical="center"/>
    </xf>
    <xf numFmtId="0" fontId="11" fillId="0" borderId="18" xfId="0" applyFont="1" applyBorder="1" applyAlignment="1">
      <alignment horizontal="center" vertical="center" wrapText="1"/>
    </xf>
    <xf numFmtId="0" fontId="10" fillId="0" borderId="36" xfId="0" applyFont="1" applyBorder="1" applyAlignment="1">
      <alignment vertical="center" wrapText="1"/>
    </xf>
    <xf numFmtId="0" fontId="10" fillId="0" borderId="37" xfId="0" applyFont="1" applyBorder="1" applyAlignment="1">
      <alignment horizontal="center"/>
    </xf>
    <xf numFmtId="0" fontId="10" fillId="0" borderId="39" xfId="0" applyFont="1" applyBorder="1" applyAlignment="1">
      <alignment vertical="center" wrapText="1"/>
    </xf>
    <xf numFmtId="0" fontId="10" fillId="0" borderId="41" xfId="0" applyFont="1" applyBorder="1" applyAlignment="1">
      <alignment vertical="center" wrapText="1"/>
    </xf>
    <xf numFmtId="0" fontId="10" fillId="0" borderId="42" xfId="0" applyFont="1" applyBorder="1" applyAlignment="1">
      <alignment horizontal="center"/>
    </xf>
    <xf numFmtId="0" fontId="10" fillId="0" borderId="36" xfId="0" applyFont="1" applyBorder="1" applyAlignment="1">
      <alignment horizontal="center" vertical="center" wrapText="1"/>
    </xf>
    <xf numFmtId="0" fontId="10" fillId="0" borderId="39" xfId="0" applyFont="1" applyBorder="1" applyAlignment="1">
      <alignment horizontal="center" vertical="center" wrapText="1"/>
    </xf>
    <xf numFmtId="0" fontId="10" fillId="0" borderId="41" xfId="0" applyFont="1" applyBorder="1" applyAlignment="1">
      <alignment horizontal="center" vertical="center" wrapText="1"/>
    </xf>
    <xf numFmtId="0" fontId="10" fillId="0" borderId="33" xfId="0" applyFont="1" applyBorder="1" applyAlignment="1">
      <alignment horizontal="left" vertical="center"/>
    </xf>
    <xf numFmtId="165" fontId="5" fillId="0" borderId="33" xfId="0" applyNumberFormat="1" applyFont="1" applyBorder="1" applyAlignment="1">
      <alignment horizontal="center" vertical="center"/>
    </xf>
    <xf numFmtId="165" fontId="5" fillId="0" borderId="0" xfId="0" applyNumberFormat="1" applyFont="1" applyAlignment="1">
      <alignment horizontal="center" vertical="center"/>
    </xf>
    <xf numFmtId="0" fontId="11" fillId="0" borderId="33" xfId="0" applyFont="1" applyBorder="1" applyAlignment="1">
      <alignment horizontal="center" vertical="center" wrapText="1"/>
    </xf>
    <xf numFmtId="44" fontId="6" fillId="0" borderId="18" xfId="169" applyFont="1" applyFill="1" applyBorder="1" applyAlignment="1">
      <alignment horizontal="center" vertical="center" wrapText="1"/>
    </xf>
    <xf numFmtId="8" fontId="35" fillId="0" borderId="38" xfId="0" applyNumberFormat="1" applyFont="1" applyBorder="1" applyAlignment="1">
      <alignment horizontal="center" vertical="center" wrapText="1"/>
    </xf>
    <xf numFmtId="8" fontId="35" fillId="0" borderId="40" xfId="0" applyNumberFormat="1" applyFont="1" applyBorder="1" applyAlignment="1">
      <alignment horizontal="center" vertical="center" wrapText="1"/>
    </xf>
    <xf numFmtId="8" fontId="35" fillId="0" borderId="43" xfId="0" applyNumberFormat="1" applyFont="1" applyBorder="1" applyAlignment="1">
      <alignment horizontal="center" vertical="center" wrapText="1"/>
    </xf>
    <xf numFmtId="8" fontId="10" fillId="0" borderId="0" xfId="0" applyNumberFormat="1" applyFont="1" applyAlignment="1">
      <alignment horizontal="center" vertical="center" wrapText="1"/>
    </xf>
    <xf numFmtId="0" fontId="5" fillId="0" borderId="7" xfId="0" applyFont="1" applyBorder="1" applyAlignment="1">
      <alignment horizontal="center"/>
    </xf>
    <xf numFmtId="0" fontId="5" fillId="0" borderId="7" xfId="0" applyFont="1" applyBorder="1" applyAlignment="1">
      <alignment horizontal="center" vertical="center" wrapText="1"/>
    </xf>
    <xf numFmtId="0" fontId="5" fillId="0" borderId="44" xfId="0" applyFont="1" applyBorder="1" applyAlignment="1">
      <alignment horizontal="center" vertical="center" wrapText="1"/>
    </xf>
    <xf numFmtId="8" fontId="10" fillId="0" borderId="7" xfId="0" applyNumberFormat="1" applyFont="1" applyBorder="1" applyAlignment="1">
      <alignment horizontal="center" vertical="center" wrapText="1"/>
    </xf>
    <xf numFmtId="8" fontId="10" fillId="0" borderId="7" xfId="0" applyNumberFormat="1" applyFont="1" applyBorder="1" applyAlignment="1">
      <alignment horizontal="center"/>
    </xf>
    <xf numFmtId="0" fontId="5" fillId="0" borderId="33" xfId="0" applyFont="1" applyBorder="1" applyAlignment="1">
      <alignment horizontal="center"/>
    </xf>
    <xf numFmtId="8" fontId="52" fillId="0" borderId="33" xfId="0" applyNumberFormat="1" applyFont="1" applyBorder="1" applyAlignment="1">
      <alignment horizontal="center" vertical="center" wrapText="1"/>
    </xf>
    <xf numFmtId="44" fontId="6" fillId="0" borderId="0" xfId="169" applyFont="1" applyFill="1" applyBorder="1" applyAlignment="1">
      <alignment horizontal="center" vertical="center" wrapText="1"/>
    </xf>
    <xf numFmtId="0" fontId="10" fillId="0" borderId="7" xfId="0" applyFont="1" applyBorder="1" applyAlignment="1">
      <alignment horizontal="center" vertical="center"/>
    </xf>
    <xf numFmtId="8" fontId="10" fillId="0" borderId="5" xfId="0" applyNumberFormat="1" applyFont="1" applyBorder="1" applyAlignment="1">
      <alignment horizontal="center"/>
    </xf>
    <xf numFmtId="44" fontId="5" fillId="0" borderId="33" xfId="0" applyNumberFormat="1" applyFont="1" applyBorder="1" applyAlignment="1">
      <alignment horizontal="center" vertical="center" wrapText="1"/>
    </xf>
    <xf numFmtId="8" fontId="11" fillId="0" borderId="0" xfId="0" applyNumberFormat="1" applyFont="1" applyAlignment="1">
      <alignment horizontal="left"/>
    </xf>
    <xf numFmtId="0" fontId="53" fillId="0" borderId="0" xfId="0" applyFont="1"/>
    <xf numFmtId="0" fontId="55" fillId="0" borderId="0" xfId="0" applyFont="1"/>
    <xf numFmtId="0" fontId="0" fillId="0" borderId="0" xfId="0" applyAlignment="1">
      <alignment horizontal="center" vertical="center"/>
    </xf>
    <xf numFmtId="0" fontId="0" fillId="0" borderId="0" xfId="0" applyAlignment="1">
      <alignment horizontal="center" vertical="center" wrapText="1"/>
    </xf>
    <xf numFmtId="0" fontId="55" fillId="0" borderId="0" xfId="0" applyFont="1" applyAlignment="1">
      <alignment horizontal="center" vertical="center" wrapText="1"/>
    </xf>
    <xf numFmtId="0" fontId="10" fillId="27" borderId="33" xfId="0" applyFont="1" applyFill="1" applyBorder="1" applyAlignment="1">
      <alignment horizontal="center" vertical="center"/>
    </xf>
    <xf numFmtId="0" fontId="5" fillId="27" borderId="33" xfId="0" applyFont="1" applyFill="1" applyBorder="1" applyAlignment="1">
      <alignment vertical="center" wrapText="1"/>
    </xf>
    <xf numFmtId="0" fontId="10" fillId="27" borderId="5" xfId="0" applyFont="1" applyFill="1" applyBorder="1" applyAlignment="1">
      <alignment horizontal="center" vertical="center"/>
    </xf>
    <xf numFmtId="0" fontId="5" fillId="27" borderId="5" xfId="0" applyFont="1" applyFill="1" applyBorder="1" applyAlignment="1">
      <alignment vertical="center" wrapText="1"/>
    </xf>
    <xf numFmtId="8" fontId="10" fillId="0" borderId="26" xfId="0" applyNumberFormat="1" applyFont="1" applyBorder="1" applyAlignment="1">
      <alignment horizontal="left" vertical="center" indent="1"/>
    </xf>
    <xf numFmtId="8" fontId="10" fillId="0" borderId="0" xfId="0" applyNumberFormat="1" applyFont="1" applyAlignment="1">
      <alignment horizontal="left" vertical="center" indent="1"/>
    </xf>
    <xf numFmtId="8" fontId="10" fillId="0" borderId="27" xfId="0" applyNumberFormat="1" applyFont="1" applyBorder="1" applyAlignment="1">
      <alignment horizontal="left" vertical="center" indent="1"/>
    </xf>
    <xf numFmtId="164" fontId="5" fillId="0" borderId="53" xfId="4" applyNumberFormat="1" applyFont="1" applyBorder="1" applyAlignment="1">
      <alignment horizontal="center"/>
    </xf>
    <xf numFmtId="44" fontId="5" fillId="0" borderId="54" xfId="4" applyNumberFormat="1" applyFont="1" applyBorder="1"/>
    <xf numFmtId="44" fontId="58" fillId="0" borderId="26" xfId="169" applyFont="1" applyFill="1" applyBorder="1"/>
    <xf numFmtId="44" fontId="58" fillId="0" borderId="0" xfId="169" applyFont="1" applyFill="1" applyBorder="1"/>
    <xf numFmtId="44" fontId="58" fillId="0" borderId="27" xfId="169" applyFont="1" applyFill="1" applyBorder="1"/>
    <xf numFmtId="8" fontId="10" fillId="0" borderId="26" xfId="0" applyNumberFormat="1" applyFont="1" applyBorder="1" applyAlignment="1">
      <alignment horizontal="center" vertical="center"/>
    </xf>
    <xf numFmtId="0" fontId="5" fillId="0" borderId="52" xfId="4" applyFont="1" applyBorder="1" applyAlignment="1">
      <alignment horizontal="center"/>
    </xf>
    <xf numFmtId="8" fontId="10" fillId="0" borderId="53" xfId="0" applyNumberFormat="1" applyFont="1" applyBorder="1" applyAlignment="1">
      <alignment horizontal="center" vertical="center"/>
    </xf>
    <xf numFmtId="8" fontId="35" fillId="0" borderId="53" xfId="0" applyNumberFormat="1" applyFont="1" applyBorder="1" applyAlignment="1">
      <alignment horizontal="center" vertical="center"/>
    </xf>
    <xf numFmtId="8" fontId="35" fillId="0" borderId="27" xfId="0" applyNumberFormat="1" applyFont="1" applyBorder="1" applyAlignment="1">
      <alignment horizontal="center" vertical="center"/>
    </xf>
    <xf numFmtId="164" fontId="60" fillId="0" borderId="26" xfId="4" applyNumberFormat="1" applyFont="1" applyBorder="1" applyAlignment="1">
      <alignment horizontal="center"/>
    </xf>
    <xf numFmtId="164" fontId="60" fillId="0" borderId="0" xfId="4" applyNumberFormat="1" applyFont="1" applyAlignment="1">
      <alignment horizontal="center"/>
    </xf>
    <xf numFmtId="164" fontId="60" fillId="0" borderId="27" xfId="4" applyNumberFormat="1" applyFont="1" applyBorder="1" applyAlignment="1">
      <alignment horizontal="center"/>
    </xf>
    <xf numFmtId="0" fontId="60" fillId="0" borderId="30" xfId="4" applyFont="1" applyBorder="1" applyAlignment="1">
      <alignment horizontal="center"/>
    </xf>
    <xf numFmtId="0" fontId="60" fillId="0" borderId="28" xfId="4" applyFont="1" applyBorder="1" applyAlignment="1">
      <alignment horizontal="center"/>
    </xf>
    <xf numFmtId="0" fontId="60" fillId="0" borderId="1" xfId="4" applyFont="1" applyBorder="1" applyAlignment="1">
      <alignment horizontal="center"/>
    </xf>
    <xf numFmtId="8" fontId="5" fillId="0" borderId="28" xfId="4" applyNumberFormat="1" applyFont="1" applyBorder="1" applyAlignment="1">
      <alignment horizontal="center"/>
    </xf>
    <xf numFmtId="8" fontId="5" fillId="0" borderId="1" xfId="4" applyNumberFormat="1" applyFont="1" applyBorder="1" applyAlignment="1">
      <alignment horizontal="center"/>
    </xf>
    <xf numFmtId="44" fontId="6" fillId="0" borderId="25" xfId="169" applyFont="1" applyFill="1" applyBorder="1" applyAlignment="1">
      <alignment horizontal="center" vertical="center" wrapText="1"/>
    </xf>
    <xf numFmtId="0" fontId="5" fillId="0" borderId="4" xfId="4" applyFont="1" applyBorder="1" applyAlignment="1">
      <alignment horizontal="center" vertical="center"/>
    </xf>
    <xf numFmtId="44" fontId="10" fillId="0" borderId="25" xfId="169" applyFont="1" applyFill="1" applyBorder="1" applyAlignment="1">
      <alignment horizontal="center"/>
    </xf>
    <xf numFmtId="44" fontId="5" fillId="0" borderId="30" xfId="169" applyFont="1" applyFill="1" applyBorder="1" applyAlignment="1">
      <alignment horizontal="center"/>
    </xf>
    <xf numFmtId="44" fontId="5" fillId="0" borderId="28" xfId="169" applyFont="1" applyFill="1" applyBorder="1" applyAlignment="1">
      <alignment horizontal="center"/>
    </xf>
    <xf numFmtId="44" fontId="5" fillId="0" borderId="1" xfId="169" applyFont="1" applyFill="1" applyBorder="1" applyAlignment="1">
      <alignment horizontal="center"/>
    </xf>
    <xf numFmtId="44" fontId="5" fillId="0" borderId="29" xfId="169" applyFont="1" applyFill="1" applyBorder="1" applyAlignment="1">
      <alignment horizontal="center"/>
    </xf>
    <xf numFmtId="44" fontId="5" fillId="0" borderId="2" xfId="169" applyFont="1" applyFill="1" applyBorder="1" applyAlignment="1">
      <alignment horizontal="center"/>
    </xf>
    <xf numFmtId="44" fontId="10" fillId="0" borderId="28" xfId="169" applyFont="1" applyFill="1" applyBorder="1" applyAlignment="1">
      <alignment horizontal="center"/>
    </xf>
    <xf numFmtId="44" fontId="10" fillId="0" borderId="1" xfId="169" applyFont="1" applyFill="1" applyBorder="1" applyAlignment="1">
      <alignment horizontal="center"/>
    </xf>
    <xf numFmtId="44" fontId="10" fillId="0" borderId="30" xfId="169" applyFont="1" applyFill="1" applyBorder="1" applyAlignment="1">
      <alignment horizontal="center"/>
    </xf>
    <xf numFmtId="0" fontId="5" fillId="0" borderId="2" xfId="4" applyFont="1" applyBorder="1" applyAlignment="1">
      <alignment horizontal="center"/>
    </xf>
    <xf numFmtId="0" fontId="59" fillId="0" borderId="0" xfId="4" applyFont="1" applyAlignment="1">
      <alignment horizontal="left"/>
    </xf>
    <xf numFmtId="8" fontId="35" fillId="0" borderId="5" xfId="0" applyNumberFormat="1" applyFont="1" applyBorder="1" applyAlignment="1">
      <alignment horizontal="center" vertical="center"/>
    </xf>
    <xf numFmtId="6" fontId="35" fillId="0" borderId="5" xfId="0" applyNumberFormat="1" applyFont="1" applyBorder="1" applyAlignment="1">
      <alignment horizontal="center" vertical="center" wrapText="1"/>
    </xf>
    <xf numFmtId="44" fontId="6" fillId="0" borderId="0" xfId="169" applyFont="1" applyBorder="1" applyAlignment="1">
      <alignment horizontal="center" vertical="center" wrapText="1"/>
    </xf>
    <xf numFmtId="0" fontId="61" fillId="0" borderId="45" xfId="171" applyFill="1" applyBorder="1" applyAlignment="1">
      <alignment horizontal="center" vertical="center"/>
    </xf>
    <xf numFmtId="0" fontId="61" fillId="0" borderId="46" xfId="171" applyFill="1" applyBorder="1" applyAlignment="1">
      <alignment horizontal="center" vertical="center"/>
    </xf>
    <xf numFmtId="0" fontId="61" fillId="0" borderId="49" xfId="171" applyFill="1" applyBorder="1" applyAlignment="1">
      <alignment horizontal="center" vertical="center"/>
    </xf>
    <xf numFmtId="0" fontId="61" fillId="0" borderId="47" xfId="171" applyFill="1" applyBorder="1" applyAlignment="1">
      <alignment horizontal="center" vertical="center"/>
    </xf>
    <xf numFmtId="0" fontId="61" fillId="0" borderId="48" xfId="171" applyFill="1" applyBorder="1" applyAlignment="1">
      <alignment horizontal="center" vertical="center"/>
    </xf>
    <xf numFmtId="0" fontId="33" fillId="0" borderId="0" xfId="0" applyFont="1"/>
    <xf numFmtId="0" fontId="61" fillId="0" borderId="51" xfId="171" applyFill="1" applyBorder="1" applyAlignment="1">
      <alignment horizontal="center" vertical="center"/>
    </xf>
    <xf numFmtId="0" fontId="56" fillId="0" borderId="57" xfId="0" applyFont="1" applyBorder="1" applyAlignment="1">
      <alignment horizontal="center" vertical="center"/>
    </xf>
    <xf numFmtId="0" fontId="56" fillId="0" borderId="58" xfId="0" applyFont="1" applyBorder="1" applyAlignment="1">
      <alignment horizontal="center" vertical="center"/>
    </xf>
    <xf numFmtId="0" fontId="56" fillId="0" borderId="59" xfId="0" applyFont="1" applyBorder="1" applyAlignment="1">
      <alignment horizontal="center" vertical="center"/>
    </xf>
    <xf numFmtId="0" fontId="56" fillId="0" borderId="60" xfId="0" applyFont="1" applyBorder="1" applyAlignment="1">
      <alignment horizontal="center" vertical="center"/>
    </xf>
    <xf numFmtId="0" fontId="56" fillId="0" borderId="61" xfId="0" applyFont="1" applyBorder="1" applyAlignment="1">
      <alignment horizontal="center" vertical="center"/>
    </xf>
    <xf numFmtId="0" fontId="56" fillId="0" borderId="62" xfId="0" applyFont="1" applyBorder="1" applyAlignment="1">
      <alignment horizontal="center" vertical="center"/>
    </xf>
    <xf numFmtId="0" fontId="56" fillId="0" borderId="63" xfId="0" applyFont="1" applyBorder="1" applyAlignment="1">
      <alignment horizontal="center" vertical="center"/>
    </xf>
    <xf numFmtId="0" fontId="56" fillId="0" borderId="56" xfId="0" applyFont="1" applyBorder="1" applyAlignment="1">
      <alignment horizontal="center" vertical="center"/>
    </xf>
    <xf numFmtId="0" fontId="56" fillId="0" borderId="64" xfId="0" applyFont="1" applyBorder="1" applyAlignment="1">
      <alignment horizontal="center" vertical="center"/>
    </xf>
    <xf numFmtId="0" fontId="56" fillId="0" borderId="65" xfId="0" applyFont="1" applyBorder="1" applyAlignment="1">
      <alignment horizontal="center" vertical="center"/>
    </xf>
    <xf numFmtId="0" fontId="61" fillId="0" borderId="45" xfId="171" applyFill="1" applyBorder="1" applyAlignment="1">
      <alignment horizontal="center" vertical="center"/>
    </xf>
    <xf numFmtId="0" fontId="61" fillId="0" borderId="46" xfId="171" applyFill="1" applyBorder="1" applyAlignment="1">
      <alignment horizontal="center" vertical="center"/>
    </xf>
    <xf numFmtId="0" fontId="61" fillId="0" borderId="50" xfId="171" applyFill="1" applyBorder="1" applyAlignment="1">
      <alignment horizontal="center" vertical="center"/>
    </xf>
    <xf numFmtId="0" fontId="61" fillId="0" borderId="49" xfId="171" applyFill="1" applyBorder="1" applyAlignment="1">
      <alignment horizontal="center" vertical="center"/>
    </xf>
    <xf numFmtId="0" fontId="42" fillId="0" borderId="0" xfId="4" applyFont="1"/>
    <xf numFmtId="0" fontId="10" fillId="0" borderId="0" xfId="0" applyFont="1"/>
    <xf numFmtId="0" fontId="5" fillId="0" borderId="28" xfId="4" applyFont="1" applyBorder="1" applyAlignment="1">
      <alignment horizontal="center"/>
    </xf>
    <xf numFmtId="0" fontId="5" fillId="0" borderId="0" xfId="4" applyFont="1" applyAlignment="1">
      <alignment horizontal="center"/>
    </xf>
    <xf numFmtId="0" fontId="60" fillId="0" borderId="28" xfId="4" applyFont="1" applyBorder="1" applyAlignment="1">
      <alignment horizontal="left"/>
    </xf>
    <xf numFmtId="0" fontId="60" fillId="0" borderId="0" xfId="4" applyFont="1" applyAlignment="1">
      <alignment horizontal="left"/>
    </xf>
    <xf numFmtId="0" fontId="60" fillId="0" borderId="1" xfId="4" applyFont="1" applyBorder="1" applyAlignment="1">
      <alignment horizontal="left"/>
    </xf>
    <xf numFmtId="0" fontId="60" fillId="0" borderId="27" xfId="4" applyFont="1" applyBorder="1" applyAlignment="1">
      <alignment horizontal="left"/>
    </xf>
    <xf numFmtId="0" fontId="6" fillId="0" borderId="30" xfId="4" applyFont="1" applyBorder="1" applyAlignment="1">
      <alignment horizontal="center" vertical="center" wrapText="1"/>
    </xf>
    <xf numFmtId="0" fontId="6" fillId="0" borderId="26" xfId="4" applyFont="1" applyBorder="1" applyAlignment="1">
      <alignment horizontal="center" vertical="center"/>
    </xf>
    <xf numFmtId="0" fontId="6" fillId="0" borderId="31" xfId="4" applyFont="1" applyBorder="1" applyAlignment="1">
      <alignment horizontal="center" vertical="center"/>
    </xf>
    <xf numFmtId="0" fontId="6" fillId="0" borderId="1" xfId="4" applyFont="1" applyBorder="1" applyAlignment="1">
      <alignment horizontal="center" vertical="center"/>
    </xf>
    <xf numFmtId="0" fontId="6" fillId="0" borderId="27" xfId="4" applyFont="1" applyBorder="1" applyAlignment="1">
      <alignment horizontal="center" vertical="center"/>
    </xf>
    <xf numFmtId="0" fontId="6" fillId="0" borderId="0" xfId="4" applyFont="1" applyAlignment="1">
      <alignment horizontal="center" vertical="center"/>
    </xf>
    <xf numFmtId="0" fontId="6" fillId="0" borderId="29" xfId="4" applyFont="1" applyBorder="1" applyAlignment="1">
      <alignment horizontal="center" vertical="center"/>
    </xf>
    <xf numFmtId="0" fontId="6" fillId="0" borderId="30" xfId="4" applyFont="1" applyBorder="1" applyAlignment="1">
      <alignment horizontal="center" vertical="center"/>
    </xf>
    <xf numFmtId="0" fontId="5" fillId="0" borderId="30" xfId="4" applyFont="1" applyBorder="1" applyAlignment="1">
      <alignment horizontal="center"/>
    </xf>
    <xf numFmtId="0" fontId="5" fillId="0" borderId="26" xfId="4" applyFont="1" applyBorder="1" applyAlignment="1">
      <alignment horizontal="center"/>
    </xf>
    <xf numFmtId="0" fontId="57" fillId="0" borderId="3" xfId="4" applyFont="1" applyBorder="1" applyAlignment="1">
      <alignment horizontal="center" vertical="center" wrapText="1"/>
    </xf>
    <xf numFmtId="0" fontId="57" fillId="0" borderId="25" xfId="4" applyFont="1" applyBorder="1" applyAlignment="1">
      <alignment horizontal="center" vertical="center" wrapText="1"/>
    </xf>
    <xf numFmtId="0" fontId="57" fillId="0" borderId="4" xfId="4" applyFont="1" applyBorder="1" applyAlignment="1">
      <alignment horizontal="center" vertical="center" wrapText="1"/>
    </xf>
    <xf numFmtId="0" fontId="60" fillId="0" borderId="3" xfId="4" applyFont="1" applyBorder="1" applyAlignment="1">
      <alignment horizontal="center" wrapText="1"/>
    </xf>
    <xf numFmtId="0" fontId="60" fillId="0" borderId="25" xfId="4" applyFont="1" applyBorder="1" applyAlignment="1">
      <alignment horizontal="center" wrapText="1"/>
    </xf>
    <xf numFmtId="0" fontId="60" fillId="0" borderId="4" xfId="4" applyFont="1" applyBorder="1" applyAlignment="1">
      <alignment horizontal="center" wrapText="1"/>
    </xf>
    <xf numFmtId="0" fontId="60" fillId="0" borderId="30" xfId="4" applyFont="1" applyBorder="1" applyAlignment="1">
      <alignment horizontal="left"/>
    </xf>
    <xf numFmtId="0" fontId="60" fillId="0" borderId="26" xfId="4" applyFont="1" applyBorder="1" applyAlignment="1">
      <alignment horizontal="left"/>
    </xf>
    <xf numFmtId="0" fontId="6" fillId="0" borderId="3" xfId="4" applyFont="1" applyBorder="1" applyAlignment="1">
      <alignment horizontal="center" vertical="center"/>
    </xf>
    <xf numFmtId="0" fontId="6" fillId="0" borderId="25" xfId="4" applyFont="1" applyBorder="1" applyAlignment="1">
      <alignment horizontal="center" vertical="center"/>
    </xf>
    <xf numFmtId="0" fontId="5" fillId="0" borderId="55" xfId="4" applyFont="1" applyBorder="1" applyAlignment="1">
      <alignment horizontal="center"/>
    </xf>
    <xf numFmtId="0" fontId="6" fillId="0" borderId="31" xfId="4" applyFont="1" applyBorder="1" applyAlignment="1">
      <alignment horizontal="center" vertical="center" wrapText="1"/>
    </xf>
    <xf numFmtId="0" fontId="6" fillId="0" borderId="28" xfId="4" applyFont="1" applyBorder="1" applyAlignment="1">
      <alignment horizontal="center" vertical="center" wrapText="1"/>
    </xf>
    <xf numFmtId="0" fontId="6" fillId="0" borderId="29" xfId="4" applyFont="1" applyBorder="1" applyAlignment="1">
      <alignment horizontal="center" vertical="center" wrapText="1"/>
    </xf>
    <xf numFmtId="0" fontId="6" fillId="0" borderId="1" xfId="4" applyFont="1" applyBorder="1" applyAlignment="1">
      <alignment horizontal="center" vertical="center" wrapText="1"/>
    </xf>
    <xf numFmtId="0" fontId="6" fillId="0" borderId="2" xfId="4" applyFont="1" applyBorder="1" applyAlignment="1">
      <alignment horizontal="center" vertical="center" wrapText="1"/>
    </xf>
    <xf numFmtId="0" fontId="43" fillId="0" borderId="0" xfId="4" applyFont="1" applyAlignment="1">
      <alignment horizontal="left"/>
    </xf>
    <xf numFmtId="0" fontId="6" fillId="0" borderId="30" xfId="4" applyFont="1" applyBorder="1" applyAlignment="1">
      <alignment horizontal="center"/>
    </xf>
    <xf numFmtId="0" fontId="6" fillId="0" borderId="26" xfId="4" applyFont="1" applyBorder="1" applyAlignment="1">
      <alignment horizontal="center"/>
    </xf>
    <xf numFmtId="0" fontId="6" fillId="0" borderId="31" xfId="4" applyFont="1" applyBorder="1" applyAlignment="1">
      <alignment horizontal="center"/>
    </xf>
    <xf numFmtId="0" fontId="60" fillId="0" borderId="1" xfId="4" applyFont="1" applyBorder="1" applyAlignment="1">
      <alignment horizontal="left" vertical="center" wrapText="1"/>
    </xf>
    <xf numFmtId="0" fontId="60" fillId="0" borderId="27" xfId="4" applyFont="1" applyBorder="1" applyAlignment="1">
      <alignment horizontal="left" vertical="center" wrapText="1"/>
    </xf>
    <xf numFmtId="0" fontId="11" fillId="0" borderId="0" xfId="0" applyFont="1" applyAlignment="1">
      <alignment horizontal="left"/>
    </xf>
    <xf numFmtId="0" fontId="10" fillId="0" borderId="0" xfId="0" applyFont="1" applyAlignment="1">
      <alignment horizontal="left"/>
    </xf>
    <xf numFmtId="0" fontId="11" fillId="0" borderId="0" xfId="0" applyFont="1"/>
    <xf numFmtId="0" fontId="10" fillId="0" borderId="18" xfId="0" applyFont="1" applyBorder="1" applyAlignment="1">
      <alignment horizontal="center" vertical="center" wrapText="1"/>
    </xf>
    <xf numFmtId="0" fontId="10" fillId="0" borderId="17" xfId="0" applyFont="1" applyBorder="1" applyAlignment="1">
      <alignment horizontal="center" vertical="center" wrapText="1"/>
    </xf>
    <xf numFmtId="0" fontId="10" fillId="0" borderId="7" xfId="0" applyFont="1" applyBorder="1" applyAlignment="1">
      <alignment horizontal="center" vertical="center" wrapText="1"/>
    </xf>
    <xf numFmtId="165" fontId="5" fillId="0" borderId="5" xfId="0" applyNumberFormat="1" applyFont="1" applyBorder="1" applyAlignment="1">
      <alignment horizontal="center" vertical="center"/>
    </xf>
    <xf numFmtId="0" fontId="0" fillId="0" borderId="5" xfId="0" applyBorder="1" applyAlignment="1">
      <alignment horizontal="center" vertical="center"/>
    </xf>
    <xf numFmtId="165" fontId="5" fillId="27" borderId="6" xfId="0" applyNumberFormat="1" applyFont="1" applyFill="1" applyBorder="1" applyAlignment="1">
      <alignment horizontal="center" vertical="center" wrapText="1"/>
    </xf>
    <xf numFmtId="165" fontId="5" fillId="27" borderId="34" xfId="0" applyNumberFormat="1" applyFont="1" applyFill="1" applyBorder="1" applyAlignment="1">
      <alignment horizontal="center" vertical="center" wrapText="1"/>
    </xf>
    <xf numFmtId="165" fontId="5" fillId="27" borderId="35" xfId="0" applyNumberFormat="1" applyFont="1" applyFill="1" applyBorder="1" applyAlignment="1">
      <alignment horizontal="center" vertical="center" wrapText="1"/>
    </xf>
    <xf numFmtId="8" fontId="63" fillId="0" borderId="33" xfId="0" applyNumberFormat="1" applyFont="1" applyBorder="1" applyAlignment="1">
      <alignment horizontal="center" vertical="center"/>
    </xf>
    <xf numFmtId="8" fontId="58" fillId="0" borderId="33" xfId="0" applyNumberFormat="1" applyFont="1" applyBorder="1" applyAlignment="1">
      <alignment horizontal="center" vertical="center"/>
    </xf>
    <xf numFmtId="0" fontId="54" fillId="26" borderId="30" xfId="0" applyFont="1" applyFill="1" applyBorder="1" applyAlignment="1">
      <alignment horizontal="center" vertical="center" wrapText="1"/>
    </xf>
    <xf numFmtId="0" fontId="54" fillId="26" borderId="26" xfId="0" applyFont="1" applyFill="1" applyBorder="1" applyAlignment="1">
      <alignment horizontal="center" vertical="center" wrapText="1"/>
    </xf>
    <xf numFmtId="0" fontId="54" fillId="26" borderId="31" xfId="0" applyFont="1" applyFill="1" applyBorder="1" applyAlignment="1">
      <alignment horizontal="center" vertical="center" wrapText="1"/>
    </xf>
    <xf numFmtId="0" fontId="61" fillId="0" borderId="45" xfId="171" applyBorder="1" applyAlignment="1">
      <alignment horizontal="center" vertical="center" wrapText="1"/>
    </xf>
    <xf numFmtId="0" fontId="61" fillId="0" borderId="46" xfId="171" applyBorder="1" applyAlignment="1">
      <alignment horizontal="center" vertical="center" wrapText="1"/>
    </xf>
    <xf numFmtId="0" fontId="61" fillId="0" borderId="49" xfId="171" applyBorder="1" applyAlignment="1">
      <alignment horizontal="center" vertical="center" wrapText="1"/>
    </xf>
    <xf numFmtId="0" fontId="61" fillId="0" borderId="45" xfId="171" applyBorder="1" applyAlignment="1">
      <alignment horizontal="center" vertical="center" wrapText="1"/>
    </xf>
    <xf numFmtId="0" fontId="61" fillId="0" borderId="28" xfId="171" applyBorder="1" applyAlignment="1">
      <alignment horizontal="center" vertical="center" wrapText="1"/>
    </xf>
    <xf numFmtId="0" fontId="61" fillId="0" borderId="51" xfId="171" applyBorder="1" applyAlignment="1">
      <alignment horizontal="center" vertical="center" wrapText="1"/>
    </xf>
    <xf numFmtId="0" fontId="61" fillId="0" borderId="67" xfId="171" applyBorder="1" applyAlignment="1">
      <alignment horizontal="center" vertical="center" wrapText="1"/>
    </xf>
    <xf numFmtId="0" fontId="61" fillId="0" borderId="68" xfId="171" applyBorder="1" applyAlignment="1">
      <alignment horizontal="center" vertical="center" wrapText="1"/>
    </xf>
    <xf numFmtId="0" fontId="61" fillId="0" borderId="55" xfId="171" applyBorder="1" applyAlignment="1">
      <alignment horizontal="center" vertical="center" wrapText="1"/>
    </xf>
    <xf numFmtId="0" fontId="61" fillId="0" borderId="69" xfId="171" applyFill="1" applyBorder="1" applyAlignment="1">
      <alignment horizontal="center" vertical="center"/>
    </xf>
    <xf numFmtId="0" fontId="56" fillId="0" borderId="70" xfId="0" applyFont="1" applyBorder="1" applyAlignment="1">
      <alignment horizontal="center" vertical="center"/>
    </xf>
    <xf numFmtId="0" fontId="56" fillId="0" borderId="71" xfId="0" applyFont="1" applyBorder="1" applyAlignment="1">
      <alignment horizontal="center" vertical="center"/>
    </xf>
    <xf numFmtId="0" fontId="64" fillId="0" borderId="3" xfId="0" applyFont="1" applyBorder="1" applyAlignment="1">
      <alignment horizontal="center" wrapText="1"/>
    </xf>
    <xf numFmtId="0" fontId="64" fillId="0" borderId="25" xfId="0" applyFont="1" applyBorder="1" applyAlignment="1">
      <alignment horizontal="center" wrapText="1"/>
    </xf>
    <xf numFmtId="0" fontId="64" fillId="0" borderId="4" xfId="0" applyFont="1" applyBorder="1" applyAlignment="1">
      <alignment horizontal="center" wrapText="1"/>
    </xf>
    <xf numFmtId="0" fontId="8" fillId="0" borderId="7" xfId="0" applyFont="1" applyBorder="1" applyAlignment="1">
      <alignment horizontal="center" vertical="center" wrapText="1"/>
    </xf>
    <xf numFmtId="164" fontId="65" fillId="0" borderId="7" xfId="128" applyNumberFormat="1" applyFont="1" applyBorder="1" applyAlignment="1">
      <alignment horizontal="center" vertical="center" wrapText="1"/>
    </xf>
    <xf numFmtId="0" fontId="56" fillId="0" borderId="33" xfId="4" applyFont="1" applyBorder="1" applyAlignment="1">
      <alignment horizontal="center"/>
    </xf>
    <xf numFmtId="0" fontId="0" fillId="0" borderId="33" xfId="0" applyBorder="1" applyAlignment="1">
      <alignment horizontal="center"/>
    </xf>
    <xf numFmtId="2" fontId="0" fillId="0" borderId="33" xfId="0" applyNumberFormat="1" applyBorder="1" applyAlignment="1">
      <alignment horizontal="center" vertical="center"/>
    </xf>
    <xf numFmtId="0" fontId="0" fillId="0" borderId="33" xfId="0" applyBorder="1" applyAlignment="1">
      <alignment horizontal="center" vertical="center"/>
    </xf>
    <xf numFmtId="9" fontId="0" fillId="0" borderId="33" xfId="172" applyFont="1" applyFill="1" applyBorder="1" applyAlignment="1">
      <alignment horizontal="center" vertical="center"/>
    </xf>
    <xf numFmtId="2" fontId="56" fillId="0" borderId="33" xfId="112" applyNumberFormat="1" applyFont="1" applyBorder="1" applyAlignment="1">
      <alignment horizontal="center"/>
    </xf>
    <xf numFmtId="0" fontId="56" fillId="28" borderId="33" xfId="4" applyFont="1" applyFill="1" applyBorder="1" applyAlignment="1">
      <alignment horizontal="center"/>
    </xf>
    <xf numFmtId="0" fontId="0" fillId="28" borderId="33" xfId="0" applyFill="1" applyBorder="1" applyAlignment="1">
      <alignment horizontal="center"/>
    </xf>
    <xf numFmtId="2" fontId="0" fillId="28" borderId="33" xfId="0" applyNumberFormat="1" applyFill="1" applyBorder="1" applyAlignment="1">
      <alignment horizontal="center" vertical="center"/>
    </xf>
    <xf numFmtId="0" fontId="0" fillId="28" borderId="33" xfId="0" applyFill="1" applyBorder="1" applyAlignment="1">
      <alignment horizontal="center" vertical="center"/>
    </xf>
    <xf numFmtId="9" fontId="0" fillId="28" borderId="33" xfId="172" applyFont="1" applyFill="1" applyBorder="1" applyAlignment="1">
      <alignment horizontal="center" vertical="center"/>
    </xf>
    <xf numFmtId="2" fontId="56" fillId="28" borderId="33" xfId="112" applyNumberFormat="1" applyFont="1" applyFill="1" applyBorder="1" applyAlignment="1">
      <alignment horizontal="center"/>
    </xf>
    <xf numFmtId="0" fontId="0" fillId="0" borderId="0" xfId="0" applyAlignment="1">
      <alignment horizontal="center"/>
    </xf>
    <xf numFmtId="0" fontId="66" fillId="0" borderId="0" xfId="173" applyFont="1" applyBorder="1" applyAlignment="1">
      <alignment horizontal="center" vertical="center"/>
    </xf>
    <xf numFmtId="0" fontId="67" fillId="0" borderId="0" xfId="173" applyFont="1" applyBorder="1" applyAlignment="1">
      <alignment vertical="center"/>
    </xf>
    <xf numFmtId="0" fontId="68" fillId="0" borderId="0" xfId="173" applyFont="1" applyBorder="1" applyAlignment="1">
      <alignment vertical="center"/>
    </xf>
    <xf numFmtId="0" fontId="68" fillId="0" borderId="0" xfId="173" applyFont="1"/>
    <xf numFmtId="0" fontId="69" fillId="0" borderId="72" xfId="173" applyFont="1" applyBorder="1" applyAlignment="1">
      <alignment horizontal="center" vertical="top" wrapText="1"/>
    </xf>
    <xf numFmtId="0" fontId="70" fillId="0" borderId="73" xfId="173" applyFont="1" applyBorder="1" applyAlignment="1">
      <alignment horizontal="center" vertical="top" wrapText="1"/>
    </xf>
    <xf numFmtId="0" fontId="69" fillId="0" borderId="73" xfId="173" applyFont="1" applyBorder="1" applyAlignment="1">
      <alignment horizontal="center" vertical="top" wrapText="1"/>
    </xf>
    <xf numFmtId="0" fontId="69" fillId="0" borderId="73" xfId="173" applyFont="1" applyBorder="1" applyAlignment="1">
      <alignment horizontal="center" vertical="top"/>
    </xf>
    <xf numFmtId="0" fontId="71" fillId="30" borderId="73" xfId="173" applyFont="1" applyFill="1" applyBorder="1" applyAlignment="1">
      <alignment horizontal="center" vertical="top" wrapText="1"/>
    </xf>
    <xf numFmtId="0" fontId="69" fillId="30" borderId="73" xfId="173" applyFont="1" applyFill="1" applyBorder="1" applyAlignment="1">
      <alignment horizontal="center" vertical="top" wrapText="1"/>
    </xf>
    <xf numFmtId="0" fontId="74" fillId="0" borderId="73" xfId="173" applyFont="1" applyBorder="1" applyAlignment="1">
      <alignment horizontal="center" vertical="top" wrapText="1"/>
    </xf>
    <xf numFmtId="0" fontId="69" fillId="0" borderId="74" xfId="173" applyFont="1" applyBorder="1" applyAlignment="1">
      <alignment horizontal="center" vertical="top" wrapText="1"/>
    </xf>
    <xf numFmtId="0" fontId="68" fillId="0" borderId="0" xfId="173" applyFont="1" applyAlignment="1">
      <alignment vertical="top"/>
    </xf>
    <xf numFmtId="0" fontId="66" fillId="31" borderId="75" xfId="173" applyFont="1" applyFill="1" applyBorder="1" applyAlignment="1">
      <alignment horizontal="left" vertical="center" wrapText="1" indent="1"/>
    </xf>
    <xf numFmtId="0" fontId="66" fillId="31" borderId="76" xfId="173" applyFont="1" applyFill="1" applyBorder="1" applyAlignment="1">
      <alignment horizontal="left" vertical="center" wrapText="1" indent="1"/>
    </xf>
    <xf numFmtId="0" fontId="69" fillId="31" borderId="76" xfId="173" applyFont="1" applyFill="1" applyBorder="1" applyAlignment="1">
      <alignment horizontal="center" vertical="center" wrapText="1"/>
    </xf>
    <xf numFmtId="0" fontId="76" fillId="31" borderId="76" xfId="173" applyFont="1" applyFill="1" applyBorder="1" applyAlignment="1">
      <alignment horizontal="center" vertical="center" wrapText="1"/>
    </xf>
    <xf numFmtId="0" fontId="69" fillId="31" borderId="76" xfId="173" applyFont="1" applyFill="1" applyBorder="1" applyAlignment="1">
      <alignment horizontal="center" vertical="center"/>
    </xf>
    <xf numFmtId="0" fontId="77" fillId="31" borderId="76" xfId="173" applyFont="1" applyFill="1" applyBorder="1" applyAlignment="1">
      <alignment horizontal="center" vertical="center" wrapText="1"/>
    </xf>
    <xf numFmtId="0" fontId="66" fillId="31" borderId="76" xfId="173" applyFont="1" applyFill="1" applyBorder="1" applyAlignment="1">
      <alignment horizontal="right" vertical="center" wrapText="1" indent="1"/>
    </xf>
    <xf numFmtId="0" fontId="78" fillId="31" borderId="76" xfId="173" applyFont="1" applyFill="1" applyBorder="1" applyAlignment="1">
      <alignment horizontal="right" vertical="center" indent="1"/>
    </xf>
    <xf numFmtId="0" fontId="78" fillId="31" borderId="77" xfId="173" applyFont="1" applyFill="1" applyBorder="1" applyAlignment="1">
      <alignment horizontal="right" vertical="center" indent="1"/>
    </xf>
    <xf numFmtId="0" fontId="70" fillId="31" borderId="39" xfId="173" applyFont="1" applyFill="1" applyBorder="1" applyAlignment="1">
      <alignment horizontal="center" vertical="center" wrapText="1"/>
    </xf>
    <xf numFmtId="0" fontId="67" fillId="31" borderId="33" xfId="173" applyFont="1" applyFill="1" applyBorder="1" applyAlignment="1">
      <alignment vertical="center" wrapText="1"/>
    </xf>
    <xf numFmtId="0" fontId="67" fillId="31" borderId="33" xfId="173" applyFont="1" applyFill="1" applyBorder="1" applyAlignment="1">
      <alignment horizontal="center" vertical="center" wrapText="1"/>
    </xf>
    <xf numFmtId="0" fontId="80" fillId="31" borderId="33" xfId="174" applyFont="1" applyFill="1" applyBorder="1" applyAlignment="1">
      <alignment horizontal="center" vertical="center" wrapText="1"/>
    </xf>
    <xf numFmtId="0" fontId="67" fillId="31" borderId="6" xfId="173" applyFont="1" applyFill="1" applyBorder="1" applyAlignment="1">
      <alignment horizontal="center" vertical="center" wrapText="1"/>
    </xf>
    <xf numFmtId="0" fontId="67" fillId="31" borderId="33" xfId="173" applyFont="1" applyFill="1" applyBorder="1" applyAlignment="1">
      <alignment horizontal="center" vertical="center"/>
    </xf>
    <xf numFmtId="0" fontId="67" fillId="31" borderId="35" xfId="173" applyFont="1" applyFill="1" applyBorder="1" applyAlignment="1">
      <alignment horizontal="center" vertical="center"/>
    </xf>
    <xf numFmtId="0" fontId="81" fillId="31" borderId="0" xfId="173" applyFont="1" applyFill="1" applyAlignment="1">
      <alignment horizontal="center" vertical="center" wrapText="1"/>
    </xf>
    <xf numFmtId="0" fontId="80" fillId="31" borderId="33" xfId="174" applyFont="1" applyFill="1" applyBorder="1" applyAlignment="1">
      <alignment horizontal="center" vertical="center"/>
    </xf>
    <xf numFmtId="49" fontId="82" fillId="31" borderId="33" xfId="173" applyNumberFormat="1" applyFont="1" applyFill="1" applyBorder="1" applyAlignment="1">
      <alignment horizontal="center" vertical="center"/>
    </xf>
    <xf numFmtId="49" fontId="67" fillId="31" borderId="33" xfId="173" applyNumberFormat="1" applyFont="1" applyFill="1" applyBorder="1" applyAlignment="1">
      <alignment horizontal="center" vertical="center"/>
    </xf>
    <xf numFmtId="0" fontId="70" fillId="31" borderId="40" xfId="173" applyFont="1" applyFill="1" applyBorder="1" applyAlignment="1">
      <alignment horizontal="center" vertical="center" wrapText="1"/>
    </xf>
    <xf numFmtId="0" fontId="68" fillId="0" borderId="0" xfId="173" applyFont="1" applyAlignment="1">
      <alignment vertical="center"/>
    </xf>
    <xf numFmtId="0" fontId="70" fillId="0" borderId="39" xfId="173" applyFont="1" applyBorder="1" applyAlignment="1">
      <alignment horizontal="center" vertical="center" wrapText="1"/>
    </xf>
    <xf numFmtId="0" fontId="67" fillId="0" borderId="33" xfId="173" applyFont="1" applyBorder="1" applyAlignment="1">
      <alignment vertical="center" wrapText="1"/>
    </xf>
    <xf numFmtId="0" fontId="67" fillId="0" borderId="33" xfId="173" applyFont="1" applyBorder="1" applyAlignment="1">
      <alignment horizontal="center" vertical="center" wrapText="1"/>
    </xf>
    <xf numFmtId="0" fontId="80" fillId="0" borderId="33" xfId="174" applyFont="1" applyBorder="1" applyAlignment="1">
      <alignment horizontal="center" vertical="center" wrapText="1"/>
    </xf>
    <xf numFmtId="0" fontId="67" fillId="0" borderId="6" xfId="173" applyFont="1" applyBorder="1" applyAlignment="1">
      <alignment horizontal="center" vertical="center" wrapText="1"/>
    </xf>
    <xf numFmtId="0" fontId="67" fillId="0" borderId="33" xfId="173" applyFont="1" applyBorder="1" applyAlignment="1">
      <alignment horizontal="center" vertical="center"/>
    </xf>
    <xf numFmtId="0" fontId="67" fillId="0" borderId="35" xfId="173" applyFont="1" applyBorder="1" applyAlignment="1">
      <alignment horizontal="center" vertical="center"/>
    </xf>
    <xf numFmtId="0" fontId="80" fillId="0" borderId="33" xfId="174" applyFont="1" applyBorder="1" applyAlignment="1">
      <alignment horizontal="center" vertical="center"/>
    </xf>
    <xf numFmtId="49" fontId="67" fillId="0" borderId="33" xfId="173" applyNumberFormat="1" applyFont="1" applyBorder="1" applyAlignment="1">
      <alignment horizontal="center" vertical="center"/>
    </xf>
    <xf numFmtId="0" fontId="70" fillId="0" borderId="40" xfId="173" applyFont="1" applyBorder="1" applyAlignment="1">
      <alignment horizontal="center" vertical="center" wrapText="1"/>
    </xf>
    <xf numFmtId="0" fontId="82" fillId="0" borderId="33" xfId="173" applyFont="1" applyBorder="1" applyAlignment="1">
      <alignment horizontal="center" vertical="center" wrapText="1"/>
    </xf>
    <xf numFmtId="0" fontId="80" fillId="0" borderId="0" xfId="174" applyFont="1" applyAlignment="1">
      <alignment horizontal="center" wrapText="1"/>
    </xf>
    <xf numFmtId="0" fontId="81" fillId="0" borderId="0" xfId="173" applyFont="1" applyAlignment="1">
      <alignment horizontal="center" vertical="center" wrapText="1"/>
    </xf>
    <xf numFmtId="0" fontId="70" fillId="31" borderId="41" xfId="173" applyFont="1" applyFill="1" applyBorder="1" applyAlignment="1">
      <alignment horizontal="center" vertical="center" wrapText="1"/>
    </xf>
    <xf numFmtId="0" fontId="67" fillId="31" borderId="42" xfId="173" applyFont="1" applyFill="1" applyBorder="1" applyAlignment="1">
      <alignment vertical="center" wrapText="1"/>
    </xf>
    <xf numFmtId="0" fontId="67" fillId="31" borderId="42" xfId="173" applyFont="1" applyFill="1" applyBorder="1" applyAlignment="1">
      <alignment horizontal="center" vertical="center" wrapText="1"/>
    </xf>
    <xf numFmtId="0" fontId="80" fillId="31" borderId="42" xfId="174" applyFont="1" applyFill="1" applyBorder="1" applyAlignment="1">
      <alignment horizontal="center" vertical="center" wrapText="1"/>
    </xf>
    <xf numFmtId="0" fontId="67" fillId="31" borderId="78" xfId="173" applyFont="1" applyFill="1" applyBorder="1" applyAlignment="1">
      <alignment horizontal="center" vertical="center" wrapText="1"/>
    </xf>
    <xf numFmtId="0" fontId="67" fillId="31" borderId="42" xfId="173" applyFont="1" applyFill="1" applyBorder="1" applyAlignment="1">
      <alignment horizontal="center" vertical="center"/>
    </xf>
    <xf numFmtId="0" fontId="67" fillId="31" borderId="79" xfId="173" applyFont="1" applyFill="1" applyBorder="1" applyAlignment="1">
      <alignment horizontal="center" vertical="center"/>
    </xf>
    <xf numFmtId="167" fontId="67" fillId="31" borderId="42" xfId="173" applyNumberFormat="1" applyFont="1" applyFill="1" applyBorder="1" applyAlignment="1">
      <alignment horizontal="center" vertical="center"/>
    </xf>
    <xf numFmtId="0" fontId="80" fillId="31" borderId="42" xfId="174" applyFont="1" applyFill="1" applyBorder="1" applyAlignment="1">
      <alignment horizontal="center" vertical="center"/>
    </xf>
    <xf numFmtId="0" fontId="82" fillId="31" borderId="42" xfId="173" applyFont="1" applyFill="1" applyBorder="1" applyAlignment="1">
      <alignment horizontal="center" vertical="center" wrapText="1"/>
    </xf>
    <xf numFmtId="0" fontId="70" fillId="31" borderId="43" xfId="173" applyFont="1" applyFill="1" applyBorder="1" applyAlignment="1">
      <alignment horizontal="center" vertical="center" wrapText="1"/>
    </xf>
    <xf numFmtId="0" fontId="66" fillId="32" borderId="75" xfId="173" applyFont="1" applyFill="1" applyBorder="1" applyAlignment="1">
      <alignment horizontal="left" vertical="center" wrapText="1" indent="1"/>
    </xf>
    <xf numFmtId="0" fontId="78" fillId="32" borderId="76" xfId="173" applyFont="1" applyFill="1" applyBorder="1" applyAlignment="1">
      <alignment horizontal="left" vertical="center" indent="1"/>
    </xf>
    <xf numFmtId="0" fontId="69" fillId="32" borderId="76" xfId="173" applyFont="1" applyFill="1" applyBorder="1" applyAlignment="1">
      <alignment horizontal="center" vertical="center" wrapText="1"/>
    </xf>
    <xf numFmtId="0" fontId="76" fillId="32" borderId="76" xfId="173" applyFont="1" applyFill="1" applyBorder="1" applyAlignment="1">
      <alignment horizontal="center" vertical="center" wrapText="1"/>
    </xf>
    <xf numFmtId="0" fontId="69" fillId="32" borderId="26" xfId="173" applyFont="1" applyFill="1" applyBorder="1" applyAlignment="1">
      <alignment horizontal="center" vertical="center"/>
    </xf>
    <xf numFmtId="0" fontId="70" fillId="32" borderId="76" xfId="173" applyFont="1" applyFill="1" applyBorder="1" applyAlignment="1">
      <alignment horizontal="center" vertical="center" wrapText="1"/>
    </xf>
    <xf numFmtId="0" fontId="66" fillId="32" borderId="76" xfId="173" applyFont="1" applyFill="1" applyBorder="1" applyAlignment="1">
      <alignment horizontal="right" vertical="center" wrapText="1" indent="1"/>
    </xf>
    <xf numFmtId="0" fontId="78" fillId="0" borderId="76" xfId="173" applyFont="1" applyBorder="1" applyAlignment="1">
      <alignment horizontal="right" vertical="center" indent="1"/>
    </xf>
    <xf numFmtId="0" fontId="78" fillId="0" borderId="77" xfId="173" applyFont="1" applyBorder="1" applyAlignment="1">
      <alignment horizontal="right" vertical="center" indent="1"/>
    </xf>
    <xf numFmtId="0" fontId="70" fillId="32" borderId="39" xfId="173" applyFont="1" applyFill="1" applyBorder="1" applyAlignment="1">
      <alignment horizontal="center" vertical="center" wrapText="1"/>
    </xf>
    <xf numFmtId="0" fontId="67" fillId="32" borderId="33" xfId="173" applyFont="1" applyFill="1" applyBorder="1" applyAlignment="1">
      <alignment vertical="center" wrapText="1"/>
    </xf>
    <xf numFmtId="0" fontId="67" fillId="32" borderId="33" xfId="173" applyFont="1" applyFill="1" applyBorder="1" applyAlignment="1">
      <alignment horizontal="center" vertical="center" wrapText="1"/>
    </xf>
    <xf numFmtId="0" fontId="80" fillId="32" borderId="33" xfId="174" applyFont="1" applyFill="1" applyBorder="1" applyAlignment="1">
      <alignment horizontal="center" vertical="center" wrapText="1"/>
    </xf>
    <xf numFmtId="0" fontId="67" fillId="32" borderId="6" xfId="173" applyFont="1" applyFill="1" applyBorder="1" applyAlignment="1">
      <alignment horizontal="center" vertical="center" wrapText="1"/>
    </xf>
    <xf numFmtId="0" fontId="67" fillId="32" borderId="33" xfId="173" applyFont="1" applyFill="1" applyBorder="1" applyAlignment="1">
      <alignment horizontal="center" vertical="center"/>
    </xf>
    <xf numFmtId="0" fontId="67" fillId="32" borderId="35" xfId="173" applyFont="1" applyFill="1" applyBorder="1" applyAlignment="1">
      <alignment horizontal="center" vertical="center"/>
    </xf>
    <xf numFmtId="167" fontId="67" fillId="32" borderId="33" xfId="173" applyNumberFormat="1" applyFont="1" applyFill="1" applyBorder="1" applyAlignment="1">
      <alignment horizontal="center" vertical="center"/>
    </xf>
    <xf numFmtId="0" fontId="84" fillId="32" borderId="33" xfId="174" applyFont="1" applyFill="1" applyBorder="1" applyAlignment="1">
      <alignment horizontal="center" vertical="center"/>
    </xf>
    <xf numFmtId="49" fontId="67" fillId="32" borderId="33" xfId="173" applyNumberFormat="1" applyFont="1" applyFill="1" applyBorder="1" applyAlignment="1">
      <alignment horizontal="center" vertical="center"/>
    </xf>
    <xf numFmtId="0" fontId="70" fillId="32" borderId="40" xfId="173" applyFont="1" applyFill="1" applyBorder="1" applyAlignment="1">
      <alignment horizontal="center" vertical="center" wrapText="1"/>
    </xf>
    <xf numFmtId="0" fontId="85" fillId="0" borderId="0" xfId="174" applyFont="1" applyAlignment="1">
      <alignment horizontal="center" vertical="center" wrapText="1"/>
    </xf>
    <xf numFmtId="0" fontId="86" fillId="0" borderId="0" xfId="173" applyFont="1" applyBorder="1" applyAlignment="1">
      <alignment horizontal="center" vertical="center" wrapText="1"/>
    </xf>
    <xf numFmtId="167" fontId="67" fillId="0" borderId="33" xfId="173" applyNumberFormat="1" applyFont="1" applyBorder="1" applyAlignment="1">
      <alignment horizontal="center" vertical="center"/>
    </xf>
    <xf numFmtId="167" fontId="84" fillId="0" borderId="33" xfId="174" applyNumberFormat="1" applyFont="1" applyBorder="1" applyAlignment="1">
      <alignment horizontal="center" vertical="center"/>
    </xf>
    <xf numFmtId="49" fontId="67" fillId="30" borderId="33" xfId="173" applyNumberFormat="1" applyFont="1" applyFill="1" applyBorder="1" applyAlignment="1">
      <alignment horizontal="center" vertical="center"/>
    </xf>
    <xf numFmtId="0" fontId="70" fillId="33" borderId="39" xfId="173" applyFont="1" applyFill="1" applyBorder="1" applyAlignment="1">
      <alignment horizontal="center" vertical="center" wrapText="1"/>
    </xf>
    <xf numFmtId="0" fontId="67" fillId="33" borderId="33" xfId="173" applyFont="1" applyFill="1" applyBorder="1" applyAlignment="1">
      <alignment vertical="center" wrapText="1"/>
    </xf>
    <xf numFmtId="0" fontId="67" fillId="33" borderId="33" xfId="173" applyFont="1" applyFill="1" applyBorder="1" applyAlignment="1">
      <alignment horizontal="center" vertical="center"/>
    </xf>
    <xf numFmtId="0" fontId="67" fillId="33" borderId="35" xfId="173" applyFont="1" applyFill="1" applyBorder="1" applyAlignment="1">
      <alignment horizontal="center" vertical="center"/>
    </xf>
    <xf numFmtId="0" fontId="67" fillId="33" borderId="33" xfId="173" applyFont="1" applyFill="1" applyBorder="1" applyAlignment="1">
      <alignment horizontal="center" vertical="center" wrapText="1"/>
    </xf>
    <xf numFmtId="0" fontId="84" fillId="33" borderId="33" xfId="174" applyFont="1" applyFill="1" applyBorder="1" applyAlignment="1">
      <alignment horizontal="center" vertical="center"/>
    </xf>
    <xf numFmtId="49" fontId="67" fillId="33" borderId="33" xfId="173" applyNumberFormat="1" applyFont="1" applyFill="1" applyBorder="1" applyAlignment="1">
      <alignment horizontal="center" vertical="center"/>
    </xf>
    <xf numFmtId="0" fontId="70" fillId="33" borderId="40" xfId="173" applyFont="1" applyFill="1" applyBorder="1" applyAlignment="1">
      <alignment horizontal="center" vertical="center" wrapText="1"/>
    </xf>
    <xf numFmtId="0" fontId="70" fillId="32" borderId="41" xfId="173" applyFont="1" applyFill="1" applyBorder="1" applyAlignment="1">
      <alignment horizontal="center" vertical="center" wrapText="1"/>
    </xf>
    <xf numFmtId="0" fontId="67" fillId="32" borderId="42" xfId="173" applyFont="1" applyFill="1" applyBorder="1" applyAlignment="1">
      <alignment vertical="center" wrapText="1"/>
    </xf>
    <xf numFmtId="0" fontId="67" fillId="32" borderId="42" xfId="173" applyFont="1" applyFill="1" applyBorder="1" applyAlignment="1">
      <alignment horizontal="center" vertical="center" wrapText="1"/>
    </xf>
    <xf numFmtId="0" fontId="85" fillId="32" borderId="0" xfId="174" applyFont="1" applyFill="1" applyAlignment="1">
      <alignment horizontal="center" vertical="center" wrapText="1"/>
    </xf>
    <xf numFmtId="0" fontId="67" fillId="32" borderId="78" xfId="173" applyFont="1" applyFill="1" applyBorder="1" applyAlignment="1">
      <alignment horizontal="center" vertical="center" wrapText="1"/>
    </xf>
    <xf numFmtId="0" fontId="67" fillId="32" borderId="42" xfId="173" applyFont="1" applyFill="1" applyBorder="1" applyAlignment="1">
      <alignment horizontal="center" vertical="center"/>
    </xf>
    <xf numFmtId="0" fontId="67" fillId="32" borderId="79" xfId="173" applyFont="1" applyFill="1" applyBorder="1" applyAlignment="1">
      <alignment horizontal="center" vertical="center"/>
    </xf>
    <xf numFmtId="0" fontId="86" fillId="32" borderId="0" xfId="173" applyFont="1" applyFill="1" applyBorder="1" applyAlignment="1">
      <alignment horizontal="center" vertical="center" wrapText="1"/>
    </xf>
    <xf numFmtId="167" fontId="67" fillId="32" borderId="42" xfId="173" applyNumberFormat="1" applyFont="1" applyFill="1" applyBorder="1" applyAlignment="1">
      <alignment horizontal="center" vertical="center"/>
    </xf>
    <xf numFmtId="167" fontId="84" fillId="32" borderId="42" xfId="174" applyNumberFormat="1" applyFont="1" applyFill="1" applyBorder="1" applyAlignment="1">
      <alignment horizontal="center" vertical="center"/>
    </xf>
    <xf numFmtId="49" fontId="67" fillId="32" borderId="42" xfId="173" applyNumberFormat="1" applyFont="1" applyFill="1" applyBorder="1" applyAlignment="1">
      <alignment horizontal="center" vertical="center"/>
    </xf>
    <xf numFmtId="0" fontId="70" fillId="32" borderId="43" xfId="173" applyFont="1" applyFill="1" applyBorder="1" applyAlignment="1">
      <alignment horizontal="center" vertical="center" wrapText="1"/>
    </xf>
    <xf numFmtId="0" fontId="66" fillId="34" borderId="75" xfId="173" applyFont="1" applyFill="1" applyBorder="1" applyAlignment="1">
      <alignment horizontal="left" vertical="center" wrapText="1" indent="1"/>
    </xf>
    <xf numFmtId="0" fontId="67" fillId="34" borderId="76" xfId="173" applyFont="1" applyFill="1" applyBorder="1" applyAlignment="1">
      <alignment horizontal="left" vertical="center" wrapText="1" indent="1"/>
    </xf>
    <xf numFmtId="0" fontId="68" fillId="34" borderId="76" xfId="173" applyFont="1" applyFill="1" applyBorder="1" applyAlignment="1">
      <alignment horizontal="center" vertical="center" wrapText="1"/>
    </xf>
    <xf numFmtId="0" fontId="87" fillId="34" borderId="76" xfId="173" applyFont="1" applyFill="1" applyBorder="1" applyAlignment="1">
      <alignment horizontal="center" vertical="center" wrapText="1"/>
    </xf>
    <xf numFmtId="0" fontId="68" fillId="34" borderId="76" xfId="173" applyFont="1" applyFill="1" applyBorder="1" applyAlignment="1">
      <alignment vertical="center" wrapText="1"/>
    </xf>
    <xf numFmtId="0" fontId="67" fillId="34" borderId="76" xfId="173" applyFont="1" applyFill="1" applyBorder="1" applyAlignment="1">
      <alignment vertical="center" wrapText="1"/>
    </xf>
    <xf numFmtId="0" fontId="66" fillId="34" borderId="76" xfId="173" applyFont="1" applyFill="1" applyBorder="1" applyAlignment="1">
      <alignment horizontal="right" vertical="center" wrapText="1" indent="1"/>
    </xf>
    <xf numFmtId="0" fontId="78" fillId="34" borderId="76" xfId="173" applyFont="1" applyFill="1" applyBorder="1" applyAlignment="1">
      <alignment horizontal="right" vertical="center" wrapText="1" indent="1"/>
    </xf>
    <xf numFmtId="0" fontId="78" fillId="34" borderId="77" xfId="173" applyFont="1" applyFill="1" applyBorder="1" applyAlignment="1">
      <alignment horizontal="right" vertical="center" wrapText="1" indent="1"/>
    </xf>
    <xf numFmtId="0" fontId="66" fillId="34" borderId="80" xfId="173" applyFont="1" applyFill="1" applyBorder="1" applyAlignment="1">
      <alignment horizontal="left" vertical="top" wrapText="1"/>
    </xf>
    <xf numFmtId="0" fontId="67" fillId="34" borderId="18" xfId="173" applyFont="1" applyFill="1" applyBorder="1" applyAlignment="1">
      <alignment horizontal="left" vertical="top" wrapText="1"/>
    </xf>
    <xf numFmtId="0" fontId="67" fillId="34" borderId="18" xfId="173" applyFont="1" applyFill="1" applyBorder="1" applyAlignment="1">
      <alignment horizontal="center" vertical="center" wrapText="1"/>
    </xf>
    <xf numFmtId="0" fontId="80" fillId="34" borderId="0" xfId="174" applyFont="1" applyFill="1" applyBorder="1" applyAlignment="1">
      <alignment horizontal="center" vertical="top" wrapText="1"/>
    </xf>
    <xf numFmtId="0" fontId="68" fillId="34" borderId="18" xfId="173" applyFont="1" applyFill="1" applyBorder="1" applyAlignment="1">
      <alignment vertical="top" wrapText="1"/>
    </xf>
    <xf numFmtId="0" fontId="67" fillId="34" borderId="18" xfId="173" applyFont="1" applyFill="1" applyBorder="1" applyAlignment="1">
      <alignment horizontal="center" vertical="top" wrapText="1"/>
    </xf>
    <xf numFmtId="0" fontId="68" fillId="34" borderId="18" xfId="173" applyFont="1" applyFill="1" applyBorder="1" applyAlignment="1">
      <alignment horizontal="center" vertical="top" wrapText="1"/>
    </xf>
    <xf numFmtId="0" fontId="67" fillId="34" borderId="18" xfId="173" applyFont="1" applyFill="1" applyBorder="1" applyAlignment="1">
      <alignment vertical="top" wrapText="1"/>
    </xf>
    <xf numFmtId="0" fontId="66" fillId="34" borderId="18" xfId="173" applyFont="1" applyFill="1" applyBorder="1" applyAlignment="1">
      <alignment horizontal="right" vertical="top" wrapText="1"/>
    </xf>
    <xf numFmtId="0" fontId="78" fillId="34" borderId="18" xfId="173" applyFont="1" applyFill="1" applyBorder="1" applyAlignment="1">
      <alignment horizontal="right" vertical="top" wrapText="1"/>
    </xf>
    <xf numFmtId="0" fontId="78" fillId="34" borderId="81" xfId="173" applyFont="1" applyFill="1" applyBorder="1" applyAlignment="1">
      <alignment horizontal="right" vertical="top" wrapText="1"/>
    </xf>
    <xf numFmtId="0" fontId="70" fillId="34" borderId="82" xfId="173" applyFont="1" applyFill="1" applyBorder="1" applyAlignment="1">
      <alignment horizontal="center" vertical="top" wrapText="1"/>
    </xf>
    <xf numFmtId="0" fontId="67" fillId="34" borderId="7" xfId="173" applyFont="1" applyFill="1" applyBorder="1" applyAlignment="1">
      <alignment vertical="top" wrapText="1"/>
    </xf>
    <xf numFmtId="0" fontId="67" fillId="34" borderId="7" xfId="173" applyFont="1" applyFill="1" applyBorder="1" applyAlignment="1">
      <alignment horizontal="center" vertical="top" wrapText="1"/>
    </xf>
    <xf numFmtId="0" fontId="80" fillId="34" borderId="7" xfId="174" applyFont="1" applyFill="1" applyBorder="1" applyAlignment="1">
      <alignment horizontal="center" vertical="top" wrapText="1"/>
    </xf>
    <xf numFmtId="0" fontId="67" fillId="34" borderId="7" xfId="173" applyFont="1" applyFill="1" applyBorder="1" applyAlignment="1">
      <alignment horizontal="center" vertical="center" wrapText="1"/>
    </xf>
    <xf numFmtId="0" fontId="67" fillId="34" borderId="7" xfId="173" applyFont="1" applyFill="1" applyBorder="1" applyAlignment="1">
      <alignment horizontal="center" vertical="top"/>
    </xf>
    <xf numFmtId="0" fontId="86" fillId="34" borderId="7" xfId="173" applyFont="1" applyFill="1" applyBorder="1" applyAlignment="1">
      <alignment horizontal="center" vertical="top" wrapText="1"/>
    </xf>
    <xf numFmtId="167" fontId="67" fillId="34" borderId="7" xfId="173" applyNumberFormat="1" applyFont="1" applyFill="1" applyBorder="1" applyAlignment="1">
      <alignment horizontal="center" vertical="top"/>
    </xf>
    <xf numFmtId="0" fontId="84" fillId="34" borderId="7" xfId="174" applyFont="1" applyFill="1" applyBorder="1" applyAlignment="1">
      <alignment horizontal="center" vertical="top"/>
    </xf>
    <xf numFmtId="49" fontId="67" fillId="34" borderId="7" xfId="173" applyNumberFormat="1" applyFont="1" applyFill="1" applyBorder="1" applyAlignment="1">
      <alignment horizontal="center" vertical="top"/>
    </xf>
    <xf numFmtId="0" fontId="70" fillId="34" borderId="83" xfId="173" applyFont="1" applyFill="1" applyBorder="1" applyAlignment="1">
      <alignment horizontal="center" vertical="top" wrapText="1"/>
    </xf>
    <xf numFmtId="0" fontId="70" fillId="30" borderId="39" xfId="173" applyFont="1" applyFill="1" applyBorder="1" applyAlignment="1">
      <alignment horizontal="center" vertical="center" wrapText="1"/>
    </xf>
    <xf numFmtId="0" fontId="67" fillId="30" borderId="33" xfId="173" applyFont="1" applyFill="1" applyBorder="1" applyAlignment="1">
      <alignment vertical="center" wrapText="1"/>
    </xf>
    <xf numFmtId="0" fontId="67" fillId="30" borderId="33" xfId="173" applyFont="1" applyFill="1" applyBorder="1" applyAlignment="1">
      <alignment horizontal="center" vertical="center" wrapText="1"/>
    </xf>
    <xf numFmtId="0" fontId="80" fillId="30" borderId="33" xfId="174" applyFont="1" applyFill="1" applyBorder="1" applyAlignment="1">
      <alignment horizontal="center" vertical="center" wrapText="1"/>
    </xf>
    <xf numFmtId="0" fontId="67" fillId="30" borderId="6" xfId="173" applyFont="1" applyFill="1" applyBorder="1" applyAlignment="1">
      <alignment horizontal="center" vertical="center" wrapText="1"/>
    </xf>
    <xf numFmtId="0" fontId="67" fillId="30" borderId="33" xfId="173" applyFont="1" applyFill="1" applyBorder="1" applyAlignment="1">
      <alignment horizontal="center" vertical="center"/>
    </xf>
    <xf numFmtId="0" fontId="67" fillId="30" borderId="35" xfId="173" applyFont="1" applyFill="1" applyBorder="1" applyAlignment="1">
      <alignment horizontal="center" vertical="center"/>
    </xf>
    <xf numFmtId="0" fontId="88" fillId="30" borderId="33" xfId="173" applyFont="1" applyFill="1" applyBorder="1" applyAlignment="1">
      <alignment horizontal="center" vertical="center" wrapText="1"/>
    </xf>
    <xf numFmtId="167" fontId="67" fillId="30" borderId="33" xfId="173" applyNumberFormat="1" applyFont="1" applyFill="1" applyBorder="1" applyAlignment="1">
      <alignment horizontal="center" vertical="center"/>
    </xf>
    <xf numFmtId="0" fontId="84" fillId="30" borderId="33" xfId="174" applyFont="1" applyFill="1" applyBorder="1" applyAlignment="1">
      <alignment horizontal="center" vertical="center"/>
    </xf>
    <xf numFmtId="167" fontId="67" fillId="30" borderId="6" xfId="173" applyNumberFormat="1" applyFont="1" applyFill="1" applyBorder="1" applyAlignment="1">
      <alignment horizontal="center" vertical="center"/>
    </xf>
    <xf numFmtId="0" fontId="70" fillId="30" borderId="40" xfId="173" applyFont="1" applyFill="1" applyBorder="1" applyAlignment="1">
      <alignment horizontal="center" vertical="center" wrapText="1"/>
    </xf>
    <xf numFmtId="0" fontId="70" fillId="34" borderId="39" xfId="173" applyFont="1" applyFill="1" applyBorder="1" applyAlignment="1">
      <alignment horizontal="center" vertical="center" wrapText="1"/>
    </xf>
    <xf numFmtId="0" fontId="67" fillId="34" borderId="33" xfId="173" applyFont="1" applyFill="1" applyBorder="1" applyAlignment="1">
      <alignment vertical="center" wrapText="1"/>
    </xf>
    <xf numFmtId="0" fontId="67" fillId="34" borderId="33" xfId="173" applyFont="1" applyFill="1" applyBorder="1" applyAlignment="1">
      <alignment horizontal="center" vertical="center" wrapText="1"/>
    </xf>
    <xf numFmtId="0" fontId="80" fillId="34" borderId="33" xfId="174" applyFont="1" applyFill="1" applyBorder="1" applyAlignment="1">
      <alignment horizontal="center" vertical="center" wrapText="1"/>
    </xf>
    <xf numFmtId="0" fontId="67" fillId="34" borderId="6" xfId="173" applyFont="1" applyFill="1" applyBorder="1" applyAlignment="1">
      <alignment horizontal="center" vertical="center" wrapText="1"/>
    </xf>
    <xf numFmtId="0" fontId="67" fillId="34" borderId="33" xfId="173" applyFont="1" applyFill="1" applyBorder="1" applyAlignment="1">
      <alignment horizontal="center" vertical="center"/>
    </xf>
    <xf numFmtId="0" fontId="67" fillId="34" borderId="35" xfId="173" applyFont="1" applyFill="1" applyBorder="1" applyAlignment="1">
      <alignment horizontal="center" vertical="center"/>
    </xf>
    <xf numFmtId="0" fontId="88" fillId="34" borderId="33" xfId="173" applyFont="1" applyFill="1" applyBorder="1" applyAlignment="1">
      <alignment horizontal="center" vertical="center" wrapText="1"/>
    </xf>
    <xf numFmtId="167" fontId="67" fillId="34" borderId="33" xfId="173" applyNumberFormat="1" applyFont="1" applyFill="1" applyBorder="1" applyAlignment="1">
      <alignment horizontal="center" vertical="center"/>
    </xf>
    <xf numFmtId="0" fontId="84" fillId="34" borderId="33" xfId="174" applyFont="1" applyFill="1" applyBorder="1" applyAlignment="1">
      <alignment horizontal="center" vertical="center"/>
    </xf>
    <xf numFmtId="167" fontId="67" fillId="34" borderId="6" xfId="173" applyNumberFormat="1" applyFont="1" applyFill="1" applyBorder="1" applyAlignment="1">
      <alignment horizontal="center" vertical="center"/>
    </xf>
    <xf numFmtId="49" fontId="67" fillId="34" borderId="33" xfId="173" applyNumberFormat="1" applyFont="1" applyFill="1" applyBorder="1" applyAlignment="1">
      <alignment horizontal="center" vertical="center"/>
    </xf>
    <xf numFmtId="0" fontId="70" fillId="34" borderId="40" xfId="173" applyFont="1" applyFill="1" applyBorder="1" applyAlignment="1">
      <alignment horizontal="center" vertical="center" wrapText="1"/>
    </xf>
    <xf numFmtId="0" fontId="89" fillId="30" borderId="33" xfId="174" applyFont="1" applyFill="1" applyBorder="1" applyAlignment="1">
      <alignment horizontal="center" vertical="center"/>
    </xf>
    <xf numFmtId="0" fontId="88" fillId="0" borderId="33" xfId="173" applyFont="1" applyBorder="1" applyAlignment="1">
      <alignment horizontal="center" vertical="center" wrapText="1"/>
    </xf>
    <xf numFmtId="0" fontId="84" fillId="0" borderId="33" xfId="174" applyFont="1" applyBorder="1" applyAlignment="1">
      <alignment horizontal="center" vertical="center"/>
    </xf>
    <xf numFmtId="167" fontId="67" fillId="0" borderId="6" xfId="173" applyNumberFormat="1" applyFont="1" applyBorder="1" applyAlignment="1">
      <alignment horizontal="center" vertical="center"/>
    </xf>
    <xf numFmtId="0" fontId="81" fillId="0" borderId="33" xfId="173" applyFont="1" applyBorder="1" applyAlignment="1">
      <alignment horizontal="center" vertical="center"/>
    </xf>
    <xf numFmtId="0" fontId="67" fillId="0" borderId="35" xfId="173" applyFont="1" applyBorder="1" applyAlignment="1">
      <alignment horizontal="center" vertical="center" wrapText="1"/>
    </xf>
    <xf numFmtId="0" fontId="67" fillId="0" borderId="6" xfId="175" quotePrefix="1" applyFont="1" applyBorder="1" applyAlignment="1">
      <alignment horizontal="center" vertical="center"/>
    </xf>
    <xf numFmtId="0" fontId="82" fillId="30" borderId="33" xfId="173" applyFont="1" applyFill="1" applyBorder="1" applyAlignment="1">
      <alignment horizontal="center" vertical="center" wrapText="1"/>
    </xf>
    <xf numFmtId="0" fontId="82" fillId="34" borderId="33" xfId="173" applyFont="1" applyFill="1" applyBorder="1" applyAlignment="1">
      <alignment horizontal="center" vertical="center"/>
    </xf>
    <xf numFmtId="0" fontId="70" fillId="35" borderId="39" xfId="173" applyFont="1" applyFill="1" applyBorder="1" applyAlignment="1">
      <alignment horizontal="center" vertical="center" wrapText="1"/>
    </xf>
    <xf numFmtId="0" fontId="67" fillId="0" borderId="33" xfId="173" applyFont="1" applyBorder="1" applyAlignment="1">
      <alignment horizontal="left" vertical="center" wrapText="1"/>
    </xf>
    <xf numFmtId="0" fontId="80" fillId="0" borderId="0" xfId="174" applyFont="1" applyBorder="1" applyAlignment="1">
      <alignment horizontal="center" wrapText="1"/>
    </xf>
    <xf numFmtId="0" fontId="67" fillId="0" borderId="6" xfId="175" applyFont="1" applyBorder="1" applyAlignment="1">
      <alignment horizontal="center" vertical="center"/>
    </xf>
    <xf numFmtId="0" fontId="81" fillId="34" borderId="33" xfId="173" applyFont="1" applyFill="1" applyBorder="1" applyAlignment="1">
      <alignment horizontal="center" vertical="center" wrapText="1"/>
    </xf>
    <xf numFmtId="0" fontId="67" fillId="34" borderId="6" xfId="175" applyFont="1" applyFill="1" applyBorder="1" applyAlignment="1">
      <alignment horizontal="center" vertical="center"/>
    </xf>
    <xf numFmtId="0" fontId="81" fillId="30" borderId="33" xfId="173" applyFont="1" applyFill="1" applyBorder="1" applyAlignment="1">
      <alignment horizontal="center" vertical="center" wrapText="1"/>
    </xf>
    <xf numFmtId="0" fontId="81" fillId="0" borderId="33" xfId="173" applyFont="1" applyBorder="1" applyAlignment="1">
      <alignment horizontal="center" vertical="center" wrapText="1"/>
    </xf>
    <xf numFmtId="0" fontId="67" fillId="34" borderId="35" xfId="173" applyFont="1" applyFill="1" applyBorder="1" applyAlignment="1">
      <alignment horizontal="center" vertical="center" wrapText="1"/>
    </xf>
    <xf numFmtId="167" fontId="67" fillId="34" borderId="6" xfId="175" applyNumberFormat="1" applyFont="1" applyFill="1" applyBorder="1" applyAlignment="1">
      <alignment horizontal="center" vertical="center"/>
    </xf>
    <xf numFmtId="167" fontId="67" fillId="0" borderId="6" xfId="175" applyNumberFormat="1" applyFont="1" applyBorder="1" applyAlignment="1">
      <alignment horizontal="center" vertical="center"/>
    </xf>
    <xf numFmtId="167" fontId="84" fillId="34" borderId="33" xfId="174" applyNumberFormat="1" applyFont="1" applyFill="1" applyBorder="1" applyAlignment="1">
      <alignment horizontal="center" vertical="center" wrapText="1"/>
    </xf>
    <xf numFmtId="0" fontId="80" fillId="0" borderId="33" xfId="174" applyFont="1" applyBorder="1" applyAlignment="1">
      <alignment horizontal="center" wrapText="1"/>
    </xf>
    <xf numFmtId="0" fontId="70" fillId="34" borderId="82" xfId="173" applyFont="1" applyFill="1" applyBorder="1" applyAlignment="1">
      <alignment horizontal="center" vertical="center" wrapText="1"/>
    </xf>
    <xf numFmtId="0" fontId="67" fillId="34" borderId="7" xfId="173" applyFont="1" applyFill="1" applyBorder="1" applyAlignment="1">
      <alignment vertical="center" wrapText="1"/>
    </xf>
    <xf numFmtId="0" fontId="67" fillId="34" borderId="84" xfId="173" applyFont="1" applyFill="1" applyBorder="1" applyAlignment="1">
      <alignment horizontal="center" vertical="center" wrapText="1"/>
    </xf>
    <xf numFmtId="0" fontId="67" fillId="34" borderId="7" xfId="173" applyFont="1" applyFill="1" applyBorder="1" applyAlignment="1">
      <alignment horizontal="center" vertical="center"/>
    </xf>
    <xf numFmtId="167" fontId="67" fillId="34" borderId="7" xfId="173" applyNumberFormat="1" applyFont="1" applyFill="1" applyBorder="1" applyAlignment="1">
      <alignment horizontal="center" vertical="center"/>
    </xf>
    <xf numFmtId="167" fontId="67" fillId="34" borderId="7" xfId="173" applyNumberFormat="1" applyFont="1" applyFill="1" applyBorder="1" applyAlignment="1">
      <alignment horizontal="center" vertical="center" wrapText="1"/>
    </xf>
    <xf numFmtId="167" fontId="67" fillId="34" borderId="44" xfId="173" applyNumberFormat="1" applyFont="1" applyFill="1" applyBorder="1" applyAlignment="1">
      <alignment horizontal="center" vertical="center" wrapText="1"/>
    </xf>
    <xf numFmtId="49" fontId="67" fillId="34" borderId="33" xfId="173" applyNumberFormat="1" applyFont="1" applyFill="1" applyBorder="1" applyAlignment="1">
      <alignment horizontal="center" vertical="center" wrapText="1"/>
    </xf>
    <xf numFmtId="0" fontId="70" fillId="34" borderId="83" xfId="173" applyFont="1" applyFill="1" applyBorder="1" applyAlignment="1">
      <alignment horizontal="center" vertical="center" wrapText="1"/>
    </xf>
    <xf numFmtId="0" fontId="70" fillId="0" borderId="41" xfId="173" applyFont="1" applyBorder="1" applyAlignment="1">
      <alignment horizontal="center" vertical="center" wrapText="1"/>
    </xf>
    <xf numFmtId="0" fontId="67" fillId="0" borderId="42" xfId="173" applyFont="1" applyBorder="1" applyAlignment="1">
      <alignment vertical="center" wrapText="1"/>
    </xf>
    <xf numFmtId="0" fontId="67" fillId="0" borderId="42" xfId="173" applyFont="1" applyBorder="1" applyAlignment="1">
      <alignment horizontal="center" vertical="center" wrapText="1"/>
    </xf>
    <xf numFmtId="0" fontId="80" fillId="0" borderId="42" xfId="174" applyFont="1" applyBorder="1" applyAlignment="1">
      <alignment horizontal="center" wrapText="1"/>
    </xf>
    <xf numFmtId="0" fontId="67" fillId="0" borderId="78" xfId="173" applyFont="1" applyBorder="1" applyAlignment="1">
      <alignment horizontal="center" vertical="center" wrapText="1"/>
    </xf>
    <xf numFmtId="0" fontId="67" fillId="0" borderId="85" xfId="173" applyFont="1" applyBorder="1" applyAlignment="1">
      <alignment horizontal="center" vertical="center"/>
    </xf>
    <xf numFmtId="0" fontId="67" fillId="0" borderId="42" xfId="173" applyFont="1" applyBorder="1" applyAlignment="1">
      <alignment horizontal="center" vertical="center"/>
    </xf>
    <xf numFmtId="0" fontId="81" fillId="0" borderId="42" xfId="173" applyFont="1" applyBorder="1" applyAlignment="1">
      <alignment horizontal="center" vertical="center" wrapText="1"/>
    </xf>
    <xf numFmtId="167" fontId="67" fillId="0" borderId="42" xfId="173" applyNumberFormat="1" applyFont="1" applyBorder="1" applyAlignment="1">
      <alignment horizontal="center" vertical="center"/>
    </xf>
    <xf numFmtId="167" fontId="67" fillId="0" borderId="78" xfId="173" applyNumberFormat="1" applyFont="1" applyBorder="1" applyAlignment="1">
      <alignment horizontal="center" vertical="center"/>
    </xf>
    <xf numFmtId="49" fontId="67" fillId="30" borderId="42" xfId="173" applyNumberFormat="1" applyFont="1" applyFill="1" applyBorder="1" applyAlignment="1">
      <alignment horizontal="center" vertical="center" wrapText="1"/>
    </xf>
    <xf numFmtId="49" fontId="67" fillId="0" borderId="42" xfId="173" applyNumberFormat="1" applyFont="1" applyBorder="1" applyAlignment="1">
      <alignment horizontal="center" vertical="center"/>
    </xf>
    <xf numFmtId="0" fontId="70" fillId="0" borderId="43" xfId="173" applyFont="1" applyBorder="1" applyAlignment="1">
      <alignment horizontal="center" vertical="center" wrapText="1"/>
    </xf>
    <xf numFmtId="0" fontId="66" fillId="36" borderId="75" xfId="173" applyFont="1" applyFill="1" applyBorder="1" applyAlignment="1">
      <alignment horizontal="left" vertical="center" wrapText="1" indent="1"/>
    </xf>
    <xf numFmtId="0" fontId="67" fillId="36" borderId="76" xfId="173" applyFont="1" applyFill="1" applyBorder="1" applyAlignment="1">
      <alignment horizontal="left" vertical="center" wrapText="1" indent="1"/>
    </xf>
    <xf numFmtId="0" fontId="68" fillId="36" borderId="76" xfId="173" applyFont="1" applyFill="1" applyBorder="1" applyAlignment="1">
      <alignment horizontal="center" vertical="center" wrapText="1"/>
    </xf>
    <xf numFmtId="0" fontId="87" fillId="36" borderId="76" xfId="173" applyFont="1" applyFill="1" applyBorder="1" applyAlignment="1">
      <alignment horizontal="center" vertical="center" wrapText="1"/>
    </xf>
    <xf numFmtId="0" fontId="68" fillId="36" borderId="76" xfId="173" applyFont="1" applyFill="1" applyBorder="1" applyAlignment="1">
      <alignment vertical="center" wrapText="1"/>
    </xf>
    <xf numFmtId="0" fontId="68" fillId="36" borderId="26" xfId="173" applyFont="1" applyFill="1" applyBorder="1" applyAlignment="1">
      <alignment vertical="center" wrapText="1"/>
    </xf>
    <xf numFmtId="0" fontId="67" fillId="36" borderId="76" xfId="173" applyFont="1" applyFill="1" applyBorder="1" applyAlignment="1">
      <alignment vertical="center" wrapText="1"/>
    </xf>
    <xf numFmtId="0" fontId="66" fillId="36" borderId="76" xfId="173" applyFont="1" applyFill="1" applyBorder="1" applyAlignment="1">
      <alignment horizontal="right" vertical="center" wrapText="1" indent="1"/>
    </xf>
    <xf numFmtId="0" fontId="78" fillId="0" borderId="76" xfId="173" applyFont="1" applyBorder="1" applyAlignment="1">
      <alignment horizontal="right" vertical="center" wrapText="1" indent="1"/>
    </xf>
    <xf numFmtId="0" fontId="78" fillId="0" borderId="77" xfId="173" applyFont="1" applyBorder="1" applyAlignment="1">
      <alignment horizontal="right" vertical="center" wrapText="1" indent="1"/>
    </xf>
    <xf numFmtId="0" fontId="70" fillId="36" borderId="39" xfId="173" applyFont="1" applyFill="1" applyBorder="1" applyAlignment="1">
      <alignment horizontal="center" vertical="center" wrapText="1"/>
    </xf>
    <xf numFmtId="0" fontId="67" fillId="36" borderId="33" xfId="173" applyFont="1" applyFill="1" applyBorder="1" applyAlignment="1">
      <alignment vertical="center" wrapText="1"/>
    </xf>
    <xf numFmtId="0" fontId="67" fillId="36" borderId="33" xfId="173" applyFont="1" applyFill="1" applyBorder="1" applyAlignment="1">
      <alignment horizontal="center" vertical="center" wrapText="1"/>
    </xf>
    <xf numFmtId="0" fontId="80" fillId="36" borderId="0" xfId="174" applyFont="1" applyFill="1" applyBorder="1" applyAlignment="1">
      <alignment horizontal="center" vertical="center" wrapText="1"/>
    </xf>
    <xf numFmtId="0" fontId="67" fillId="36" borderId="6" xfId="173" applyFont="1" applyFill="1" applyBorder="1" applyAlignment="1">
      <alignment horizontal="center" vertical="center" wrapText="1"/>
    </xf>
    <xf numFmtId="0" fontId="67" fillId="36" borderId="33" xfId="173" applyFont="1" applyFill="1" applyBorder="1" applyAlignment="1">
      <alignment horizontal="center" vertical="center"/>
    </xf>
    <xf numFmtId="0" fontId="67" fillId="36" borderId="35" xfId="173" applyFont="1" applyFill="1" applyBorder="1" applyAlignment="1">
      <alignment horizontal="center" vertical="center"/>
    </xf>
    <xf numFmtId="0" fontId="88" fillId="36" borderId="0" xfId="173" applyFont="1" applyFill="1" applyBorder="1" applyAlignment="1">
      <alignment horizontal="center" vertical="center" wrapText="1"/>
    </xf>
    <xf numFmtId="0" fontId="84" fillId="36" borderId="33" xfId="174" applyFont="1" applyFill="1" applyBorder="1" applyAlignment="1">
      <alignment horizontal="center" vertical="center"/>
    </xf>
    <xf numFmtId="49" fontId="67" fillId="36" borderId="33" xfId="173" applyNumberFormat="1" applyFont="1" applyFill="1" applyBorder="1" applyAlignment="1">
      <alignment horizontal="center" vertical="center"/>
    </xf>
    <xf numFmtId="0" fontId="70" fillId="36" borderId="40" xfId="173" applyFont="1" applyFill="1" applyBorder="1" applyAlignment="1">
      <alignment horizontal="center" vertical="center" wrapText="1"/>
    </xf>
    <xf numFmtId="0" fontId="81" fillId="0" borderId="18" xfId="173" applyFont="1" applyBorder="1" applyAlignment="1">
      <alignment horizontal="center" vertical="center" wrapText="1"/>
    </xf>
    <xf numFmtId="49" fontId="67" fillId="0" borderId="33" xfId="173" applyNumberFormat="1" applyFont="1" applyBorder="1" applyAlignment="1">
      <alignment horizontal="center" vertical="center" wrapText="1"/>
    </xf>
    <xf numFmtId="0" fontId="90" fillId="36" borderId="33" xfId="174" applyFont="1" applyFill="1" applyBorder="1" applyAlignment="1">
      <alignment horizontal="center" vertical="center" wrapText="1"/>
    </xf>
    <xf numFmtId="0" fontId="67" fillId="36" borderId="6" xfId="173" applyFont="1" applyFill="1" applyBorder="1" applyAlignment="1">
      <alignment horizontal="center" vertical="center"/>
    </xf>
    <xf numFmtId="0" fontId="81" fillId="36" borderId="33" xfId="174" applyFont="1" applyFill="1" applyBorder="1" applyAlignment="1">
      <alignment horizontal="center" vertical="center" wrapText="1"/>
    </xf>
    <xf numFmtId="49" fontId="67" fillId="36" borderId="33" xfId="173" applyNumberFormat="1" applyFont="1" applyFill="1" applyBorder="1" applyAlignment="1">
      <alignment horizontal="center" vertical="center" wrapText="1"/>
    </xf>
    <xf numFmtId="0" fontId="80" fillId="0" borderId="42" xfId="174" applyFont="1" applyBorder="1" applyAlignment="1">
      <alignment horizontal="center" vertical="center" wrapText="1"/>
    </xf>
    <xf numFmtId="0" fontId="67" fillId="0" borderId="79" xfId="173" applyFont="1" applyBorder="1" applyAlignment="1">
      <alignment horizontal="center" vertical="center"/>
    </xf>
    <xf numFmtId="0" fontId="88" fillId="0" borderId="86" xfId="173" applyFont="1" applyBorder="1" applyAlignment="1">
      <alignment horizontal="center" vertical="center" wrapText="1"/>
    </xf>
    <xf numFmtId="167" fontId="84" fillId="0" borderId="42" xfId="174" applyNumberFormat="1" applyFont="1" applyBorder="1" applyAlignment="1">
      <alignment horizontal="center" vertical="center"/>
    </xf>
    <xf numFmtId="0" fontId="66" fillId="37" borderId="75" xfId="173" applyFont="1" applyFill="1" applyBorder="1" applyAlignment="1">
      <alignment horizontal="left" vertical="center" wrapText="1" indent="1"/>
    </xf>
    <xf numFmtId="0" fontId="67" fillId="37" borderId="76" xfId="173" applyFont="1" applyFill="1" applyBorder="1" applyAlignment="1">
      <alignment horizontal="left" vertical="center" indent="1"/>
    </xf>
    <xf numFmtId="0" fontId="68" fillId="37" borderId="76" xfId="173" applyFont="1" applyFill="1" applyBorder="1" applyAlignment="1">
      <alignment horizontal="center" vertical="center" wrapText="1"/>
    </xf>
    <xf numFmtId="0" fontId="87" fillId="37" borderId="76" xfId="173" applyFont="1" applyFill="1" applyBorder="1" applyAlignment="1">
      <alignment horizontal="center" vertical="center" wrapText="1"/>
    </xf>
    <xf numFmtId="0" fontId="68" fillId="37" borderId="76" xfId="173" applyFont="1" applyFill="1" applyBorder="1" applyAlignment="1">
      <alignment vertical="center"/>
    </xf>
    <xf numFmtId="0" fontId="68" fillId="37" borderId="76" xfId="173" applyFont="1" applyFill="1" applyBorder="1" applyAlignment="1">
      <alignment horizontal="center" vertical="center"/>
    </xf>
    <xf numFmtId="0" fontId="66" fillId="37" borderId="76" xfId="173" applyFont="1" applyFill="1" applyBorder="1" applyAlignment="1">
      <alignment horizontal="right" vertical="center" wrapText="1" indent="1"/>
    </xf>
    <xf numFmtId="0" fontId="78" fillId="37" borderId="76" xfId="173" applyFont="1" applyFill="1" applyBorder="1" applyAlignment="1">
      <alignment horizontal="right" vertical="center" indent="1"/>
    </xf>
    <xf numFmtId="0" fontId="78" fillId="37" borderId="77" xfId="173" applyFont="1" applyFill="1" applyBorder="1" applyAlignment="1">
      <alignment horizontal="right" vertical="center" indent="1"/>
    </xf>
    <xf numFmtId="0" fontId="70" fillId="37" borderId="39" xfId="173" applyFont="1" applyFill="1" applyBorder="1" applyAlignment="1">
      <alignment horizontal="center" vertical="center" wrapText="1"/>
    </xf>
    <xf numFmtId="0" fontId="67" fillId="37" borderId="33" xfId="173" applyFont="1" applyFill="1" applyBorder="1" applyAlignment="1">
      <alignment vertical="center" wrapText="1"/>
    </xf>
    <xf numFmtId="0" fontId="67" fillId="37" borderId="33" xfId="173" applyFont="1" applyFill="1" applyBorder="1" applyAlignment="1">
      <alignment horizontal="center" vertical="center" wrapText="1"/>
    </xf>
    <xf numFmtId="0" fontId="80" fillId="37" borderId="33" xfId="174" applyFont="1" applyFill="1" applyBorder="1" applyAlignment="1">
      <alignment horizontal="center" wrapText="1"/>
    </xf>
    <xf numFmtId="0" fontId="67" fillId="37" borderId="6" xfId="173" applyFont="1" applyFill="1" applyBorder="1" applyAlignment="1">
      <alignment horizontal="center" vertical="center" wrapText="1"/>
    </xf>
    <xf numFmtId="0" fontId="67" fillId="37" borderId="33" xfId="173" applyFont="1" applyFill="1" applyBorder="1" applyAlignment="1">
      <alignment horizontal="center" vertical="center"/>
    </xf>
    <xf numFmtId="0" fontId="67" fillId="37" borderId="35" xfId="173" applyFont="1" applyFill="1" applyBorder="1" applyAlignment="1">
      <alignment horizontal="center" vertical="center"/>
    </xf>
    <xf numFmtId="0" fontId="67" fillId="37" borderId="7" xfId="175" applyFont="1" applyFill="1" applyBorder="1" applyAlignment="1">
      <alignment horizontal="center" vertical="center"/>
    </xf>
    <xf numFmtId="0" fontId="67" fillId="37" borderId="7" xfId="173" applyFont="1" applyFill="1" applyBorder="1" applyAlignment="1">
      <alignment horizontal="center" vertical="center" wrapText="1"/>
    </xf>
    <xf numFmtId="0" fontId="67" fillId="37" borderId="7" xfId="173" applyFont="1" applyFill="1" applyBorder="1" applyAlignment="1">
      <alignment horizontal="center" vertical="center"/>
    </xf>
    <xf numFmtId="0" fontId="70" fillId="37" borderId="83" xfId="173" applyFont="1" applyFill="1" applyBorder="1" applyAlignment="1">
      <alignment horizontal="center" vertical="center" wrapText="1"/>
    </xf>
    <xf numFmtId="0" fontId="80" fillId="0" borderId="0" xfId="174" applyFont="1" applyAlignment="1">
      <alignment horizontal="center" vertical="center" wrapText="1"/>
    </xf>
    <xf numFmtId="0" fontId="84" fillId="0" borderId="33" xfId="174" applyFont="1" applyBorder="1" applyAlignment="1">
      <alignment horizontal="center" vertical="center" wrapText="1"/>
    </xf>
    <xf numFmtId="167" fontId="67" fillId="0" borderId="33" xfId="175" applyNumberFormat="1" applyFont="1" applyBorder="1" applyAlignment="1">
      <alignment horizontal="center" vertical="center"/>
    </xf>
    <xf numFmtId="0" fontId="91" fillId="37" borderId="6" xfId="173" applyFont="1" applyFill="1" applyBorder="1" applyAlignment="1">
      <alignment horizontal="center" vertical="center" wrapText="1"/>
    </xf>
    <xf numFmtId="0" fontId="88" fillId="37" borderId="33" xfId="173" applyFont="1" applyFill="1" applyBorder="1" applyAlignment="1">
      <alignment horizontal="center" vertical="center" wrapText="1"/>
    </xf>
    <xf numFmtId="167" fontId="67" fillId="37" borderId="33" xfId="173" applyNumberFormat="1" applyFont="1" applyFill="1" applyBorder="1" applyAlignment="1">
      <alignment horizontal="center" vertical="center"/>
    </xf>
    <xf numFmtId="167" fontId="84" fillId="37" borderId="33" xfId="174" applyNumberFormat="1" applyFont="1" applyFill="1" applyBorder="1" applyAlignment="1">
      <alignment horizontal="center" vertical="center"/>
    </xf>
    <xf numFmtId="167" fontId="67" fillId="37" borderId="33" xfId="175" applyNumberFormat="1" applyFont="1" applyFill="1" applyBorder="1" applyAlignment="1">
      <alignment horizontal="center" vertical="center"/>
    </xf>
    <xf numFmtId="49" fontId="67" fillId="37" borderId="33" xfId="173" applyNumberFormat="1" applyFont="1" applyFill="1" applyBorder="1" applyAlignment="1">
      <alignment horizontal="center" vertical="center"/>
    </xf>
    <xf numFmtId="0" fontId="70" fillId="37" borderId="40" xfId="173" applyFont="1" applyFill="1" applyBorder="1" applyAlignment="1">
      <alignment horizontal="center" vertical="center" wrapText="1"/>
    </xf>
    <xf numFmtId="0" fontId="88" fillId="0" borderId="0" xfId="173" applyFont="1" applyAlignment="1">
      <alignment horizontal="center" vertical="center" wrapText="1"/>
    </xf>
    <xf numFmtId="0" fontId="67" fillId="0" borderId="33" xfId="175" applyFont="1" applyBorder="1" applyAlignment="1">
      <alignment horizontal="center" vertical="center"/>
    </xf>
    <xf numFmtId="0" fontId="80" fillId="37" borderId="33" xfId="174" applyFont="1" applyFill="1" applyBorder="1" applyAlignment="1">
      <alignment horizontal="center" vertical="center" wrapText="1"/>
    </xf>
    <xf numFmtId="0" fontId="67" fillId="37" borderId="33" xfId="175" applyFont="1" applyFill="1" applyBorder="1" applyAlignment="1">
      <alignment horizontal="center" vertical="center"/>
    </xf>
    <xf numFmtId="49" fontId="67" fillId="37" borderId="33" xfId="173" applyNumberFormat="1" applyFont="1" applyFill="1" applyBorder="1" applyAlignment="1">
      <alignment horizontal="center" vertical="center" wrapText="1"/>
    </xf>
    <xf numFmtId="0" fontId="80" fillId="0" borderId="34" xfId="174" applyFont="1" applyBorder="1" applyAlignment="1">
      <alignment horizontal="center" wrapText="1"/>
    </xf>
    <xf numFmtId="0" fontId="70" fillId="38" borderId="39" xfId="173" applyFont="1" applyFill="1" applyBorder="1" applyAlignment="1">
      <alignment horizontal="center" vertical="center" wrapText="1"/>
    </xf>
    <xf numFmtId="0" fontId="67" fillId="38" borderId="7" xfId="173" applyFont="1" applyFill="1" applyBorder="1" applyAlignment="1">
      <alignment horizontal="left" vertical="center" wrapText="1"/>
    </xf>
    <xf numFmtId="0" fontId="67" fillId="38" borderId="7" xfId="173" applyFont="1" applyFill="1" applyBorder="1" applyAlignment="1">
      <alignment horizontal="center" vertical="center" wrapText="1"/>
    </xf>
    <xf numFmtId="0" fontId="85" fillId="38" borderId="0" xfId="174" applyFont="1" applyFill="1" applyAlignment="1">
      <alignment horizontal="center" vertical="center" wrapText="1"/>
    </xf>
    <xf numFmtId="49" fontId="67" fillId="37" borderId="7" xfId="173" applyNumberFormat="1" applyFont="1" applyFill="1" applyBorder="1" applyAlignment="1">
      <alignment horizontal="center" vertical="center" wrapText="1"/>
    </xf>
    <xf numFmtId="0" fontId="81" fillId="37" borderId="0" xfId="173" applyFont="1" applyFill="1" applyAlignment="1">
      <alignment horizontal="center" vertical="center" wrapText="1"/>
    </xf>
    <xf numFmtId="0" fontId="67" fillId="35" borderId="33" xfId="173" applyFont="1" applyFill="1" applyBorder="1" applyAlignment="1">
      <alignment vertical="center" wrapText="1"/>
    </xf>
    <xf numFmtId="0" fontId="67" fillId="37" borderId="35" xfId="173" applyFont="1" applyFill="1" applyBorder="1" applyAlignment="1">
      <alignment horizontal="center" vertical="center" wrapText="1"/>
    </xf>
    <xf numFmtId="167" fontId="67" fillId="37" borderId="33" xfId="173" applyNumberFormat="1" applyFont="1" applyFill="1" applyBorder="1" applyAlignment="1">
      <alignment horizontal="center" vertical="center" wrapText="1"/>
    </xf>
    <xf numFmtId="0" fontId="84" fillId="37" borderId="33" xfId="174" applyFont="1" applyFill="1" applyBorder="1" applyAlignment="1">
      <alignment horizontal="center" vertical="center"/>
    </xf>
    <xf numFmtId="0" fontId="70" fillId="0" borderId="82" xfId="173" applyFont="1" applyBorder="1" applyAlignment="1">
      <alignment horizontal="center" vertical="center" wrapText="1"/>
    </xf>
    <xf numFmtId="0" fontId="67" fillId="0" borderId="7" xfId="173" applyFont="1" applyBorder="1" applyAlignment="1">
      <alignment vertical="center" wrapText="1"/>
    </xf>
    <xf numFmtId="0" fontId="67" fillId="0" borderId="7" xfId="173" applyFont="1" applyBorder="1" applyAlignment="1">
      <alignment horizontal="center" vertical="center" wrapText="1"/>
    </xf>
    <xf numFmtId="0" fontId="85" fillId="35" borderId="0" xfId="174" applyFont="1" applyFill="1" applyAlignment="1">
      <alignment horizontal="center" vertical="center" wrapText="1"/>
    </xf>
    <xf numFmtId="0" fontId="67" fillId="0" borderId="44" xfId="173" applyFont="1" applyBorder="1" applyAlignment="1">
      <alignment horizontal="center" vertical="center" wrapText="1"/>
    </xf>
    <xf numFmtId="0" fontId="67" fillId="0" borderId="7" xfId="173" applyFont="1" applyBorder="1" applyAlignment="1">
      <alignment horizontal="center" vertical="center"/>
    </xf>
    <xf numFmtId="0" fontId="67" fillId="0" borderId="84" xfId="173" applyFont="1" applyBorder="1" applyAlignment="1">
      <alignment horizontal="center" vertical="center"/>
    </xf>
    <xf numFmtId="167" fontId="67" fillId="0" borderId="7" xfId="173" applyNumberFormat="1" applyFont="1" applyBorder="1" applyAlignment="1">
      <alignment horizontal="center" vertical="center" wrapText="1"/>
    </xf>
    <xf numFmtId="167" fontId="67" fillId="0" borderId="7" xfId="173" applyNumberFormat="1" applyFont="1" applyBorder="1" applyAlignment="1">
      <alignment horizontal="center" vertical="center"/>
    </xf>
    <xf numFmtId="167" fontId="67" fillId="0" borderId="7" xfId="175" applyNumberFormat="1" applyFont="1" applyBorder="1" applyAlignment="1">
      <alignment horizontal="center" vertical="center"/>
    </xf>
    <xf numFmtId="0" fontId="70" fillId="0" borderId="83" xfId="173" applyFont="1" applyBorder="1" applyAlignment="1">
      <alignment horizontal="center" vertical="center" wrapText="1"/>
    </xf>
    <xf numFmtId="0" fontId="70" fillId="37" borderId="41" xfId="173" applyFont="1" applyFill="1" applyBorder="1" applyAlignment="1">
      <alignment horizontal="center" vertical="center" wrapText="1"/>
    </xf>
    <xf numFmtId="0" fontId="67" fillId="37" borderId="42" xfId="173" applyFont="1" applyFill="1" applyBorder="1" applyAlignment="1">
      <alignment vertical="center" wrapText="1"/>
    </xf>
    <xf numFmtId="0" fontId="67" fillId="37" borderId="42" xfId="173" applyFont="1" applyFill="1" applyBorder="1" applyAlignment="1">
      <alignment horizontal="center" vertical="center" wrapText="1"/>
    </xf>
    <xf numFmtId="0" fontId="67" fillId="37" borderId="78" xfId="173" applyFont="1" applyFill="1" applyBorder="1" applyAlignment="1">
      <alignment horizontal="center" vertical="center" wrapText="1"/>
    </xf>
    <xf numFmtId="0" fontId="67" fillId="37" borderId="42" xfId="173" applyFont="1" applyFill="1" applyBorder="1" applyAlignment="1">
      <alignment horizontal="center" vertical="center"/>
    </xf>
    <xf numFmtId="0" fontId="67" fillId="37" borderId="79" xfId="173" applyFont="1" applyFill="1" applyBorder="1" applyAlignment="1">
      <alignment horizontal="center" vertical="center"/>
    </xf>
    <xf numFmtId="0" fontId="67" fillId="37" borderId="42" xfId="175" applyFont="1" applyFill="1" applyBorder="1" applyAlignment="1">
      <alignment horizontal="center" vertical="center"/>
    </xf>
    <xf numFmtId="0" fontId="70" fillId="37" borderId="43" xfId="173" applyFont="1" applyFill="1" applyBorder="1" applyAlignment="1">
      <alignment horizontal="center" vertical="center" wrapText="1"/>
    </xf>
    <xf numFmtId="0" fontId="66" fillId="39" borderId="75" xfId="173" applyFont="1" applyFill="1" applyBorder="1" applyAlignment="1">
      <alignment horizontal="left" vertical="center" wrapText="1" indent="1"/>
    </xf>
    <xf numFmtId="0" fontId="67" fillId="39" borderId="76" xfId="173" applyFont="1" applyFill="1" applyBorder="1" applyAlignment="1">
      <alignment horizontal="left" vertical="center" indent="1"/>
    </xf>
    <xf numFmtId="0" fontId="68" fillId="39" borderId="76" xfId="173" applyFont="1" applyFill="1" applyBorder="1" applyAlignment="1">
      <alignment horizontal="center" vertical="center"/>
    </xf>
    <xf numFmtId="0" fontId="87" fillId="39" borderId="76" xfId="173" applyFont="1" applyFill="1" applyBorder="1" applyAlignment="1">
      <alignment horizontal="center" vertical="center"/>
    </xf>
    <xf numFmtId="0" fontId="68" fillId="39" borderId="76" xfId="173" applyFont="1" applyFill="1" applyBorder="1" applyAlignment="1">
      <alignment vertical="center"/>
    </xf>
    <xf numFmtId="0" fontId="68" fillId="39" borderId="76" xfId="173" applyFont="1" applyFill="1" applyBorder="1" applyAlignment="1">
      <alignment vertical="center" wrapText="1"/>
    </xf>
    <xf numFmtId="0" fontId="66" fillId="39" borderId="76" xfId="173" applyFont="1" applyFill="1" applyBorder="1" applyAlignment="1">
      <alignment horizontal="right" vertical="center" wrapText="1" indent="1"/>
    </xf>
    <xf numFmtId="0" fontId="70" fillId="39" borderId="82" xfId="173" applyFont="1" applyFill="1" applyBorder="1" applyAlignment="1">
      <alignment horizontal="center" vertical="center" wrapText="1"/>
    </xf>
    <xf numFmtId="0" fontId="67" fillId="39" borderId="7" xfId="173" applyFont="1" applyFill="1" applyBorder="1" applyAlignment="1">
      <alignment vertical="center" wrapText="1"/>
    </xf>
    <xf numFmtId="49" fontId="67" fillId="39" borderId="7" xfId="173" applyNumberFormat="1" applyFont="1" applyFill="1" applyBorder="1" applyAlignment="1">
      <alignment horizontal="center" vertical="center" wrapText="1"/>
    </xf>
    <xf numFmtId="0" fontId="67" fillId="39" borderId="44" xfId="173" applyFont="1" applyFill="1" applyBorder="1" applyAlignment="1">
      <alignment horizontal="center" vertical="center" wrapText="1"/>
    </xf>
    <xf numFmtId="0" fontId="67" fillId="39" borderId="33" xfId="173" applyFont="1" applyFill="1" applyBorder="1" applyAlignment="1">
      <alignment horizontal="center" vertical="center"/>
    </xf>
    <xf numFmtId="0" fontId="67" fillId="39" borderId="84" xfId="173" applyFont="1" applyFill="1" applyBorder="1" applyAlignment="1">
      <alignment horizontal="center" vertical="center"/>
    </xf>
    <xf numFmtId="0" fontId="67" fillId="39" borderId="7" xfId="173" applyFont="1" applyFill="1" applyBorder="1" applyAlignment="1">
      <alignment horizontal="center" vertical="center"/>
    </xf>
    <xf numFmtId="0" fontId="67" fillId="39" borderId="7" xfId="173" applyFont="1" applyFill="1" applyBorder="1" applyAlignment="1">
      <alignment horizontal="center" vertical="center" wrapText="1"/>
    </xf>
    <xf numFmtId="0" fontId="70" fillId="39" borderId="83" xfId="173" applyFont="1" applyFill="1" applyBorder="1" applyAlignment="1">
      <alignment horizontal="center" vertical="center" wrapText="1"/>
    </xf>
    <xf numFmtId="0" fontId="88" fillId="0" borderId="0" xfId="173" applyFont="1" applyBorder="1" applyAlignment="1">
      <alignment horizontal="center" vertical="center" wrapText="1"/>
    </xf>
    <xf numFmtId="0" fontId="70" fillId="39" borderId="41" xfId="173" applyFont="1" applyFill="1" applyBorder="1" applyAlignment="1">
      <alignment horizontal="center" vertical="center" wrapText="1"/>
    </xf>
    <xf numFmtId="0" fontId="67" fillId="39" borderId="42" xfId="173" applyFont="1" applyFill="1" applyBorder="1" applyAlignment="1">
      <alignment vertical="center" wrapText="1"/>
    </xf>
    <xf numFmtId="0" fontId="67" fillId="39" borderId="42" xfId="173" applyFont="1" applyFill="1" applyBorder="1" applyAlignment="1">
      <alignment horizontal="center" vertical="center" wrapText="1"/>
    </xf>
    <xf numFmtId="0" fontId="80" fillId="39" borderId="42" xfId="174" applyFont="1" applyFill="1" applyBorder="1" applyAlignment="1">
      <alignment horizontal="center" vertical="center" wrapText="1"/>
    </xf>
    <xf numFmtId="0" fontId="67" fillId="39" borderId="42" xfId="173" applyFont="1" applyFill="1" applyBorder="1" applyAlignment="1">
      <alignment horizontal="center" vertical="center"/>
    </xf>
    <xf numFmtId="0" fontId="88" fillId="39" borderId="42" xfId="173" applyFont="1" applyFill="1" applyBorder="1" applyAlignment="1">
      <alignment horizontal="center" vertical="center" wrapText="1"/>
    </xf>
    <xf numFmtId="0" fontId="84" fillId="39" borderId="42" xfId="174" applyFont="1" applyFill="1" applyBorder="1" applyAlignment="1">
      <alignment horizontal="center" vertical="center"/>
    </xf>
    <xf numFmtId="0" fontId="70" fillId="39" borderId="43" xfId="173" applyFont="1" applyFill="1" applyBorder="1" applyAlignment="1">
      <alignment horizontal="center" vertical="center" wrapText="1"/>
    </xf>
    <xf numFmtId="0" fontId="66" fillId="40" borderId="75" xfId="173" applyFont="1" applyFill="1" applyBorder="1" applyAlignment="1">
      <alignment horizontal="left" vertical="center"/>
    </xf>
    <xf numFmtId="0" fontId="67" fillId="40" borderId="76" xfId="173" applyFont="1" applyFill="1" applyBorder="1" applyAlignment="1">
      <alignment horizontal="left" vertical="center"/>
    </xf>
    <xf numFmtId="0" fontId="68" fillId="40" borderId="76" xfId="173" applyFont="1" applyFill="1" applyBorder="1" applyAlignment="1">
      <alignment vertical="center"/>
    </xf>
    <xf numFmtId="0" fontId="87" fillId="40" borderId="76" xfId="173" applyFont="1" applyFill="1" applyBorder="1" applyAlignment="1">
      <alignment horizontal="center" vertical="center"/>
    </xf>
    <xf numFmtId="0" fontId="68" fillId="40" borderId="76" xfId="173" applyFont="1" applyFill="1" applyBorder="1" applyAlignment="1">
      <alignment vertical="center" wrapText="1"/>
    </xf>
    <xf numFmtId="0" fontId="68" fillId="40" borderId="76" xfId="173" applyFont="1" applyFill="1" applyBorder="1" applyAlignment="1">
      <alignment horizontal="center" vertical="center"/>
    </xf>
    <xf numFmtId="0" fontId="66" fillId="40" borderId="76" xfId="173" applyFont="1" applyFill="1" applyBorder="1" applyAlignment="1">
      <alignment horizontal="right" vertical="center" wrapText="1" indent="1"/>
    </xf>
    <xf numFmtId="0" fontId="78" fillId="40" borderId="76" xfId="173" applyFont="1" applyFill="1" applyBorder="1" applyAlignment="1">
      <alignment horizontal="right" vertical="center" indent="1"/>
    </xf>
    <xf numFmtId="0" fontId="78" fillId="40" borderId="77" xfId="173" applyFont="1" applyFill="1" applyBorder="1" applyAlignment="1">
      <alignment horizontal="right" vertical="center" indent="1"/>
    </xf>
    <xf numFmtId="0" fontId="70" fillId="40" borderId="39" xfId="173" applyFont="1" applyFill="1" applyBorder="1" applyAlignment="1">
      <alignment horizontal="center" vertical="center" wrapText="1"/>
    </xf>
    <xf numFmtId="0" fontId="67" fillId="40" borderId="33" xfId="173" applyFont="1" applyFill="1" applyBorder="1" applyAlignment="1">
      <alignment vertical="center" wrapText="1"/>
    </xf>
    <xf numFmtId="0" fontId="67" fillId="40" borderId="33" xfId="173" applyFont="1" applyFill="1" applyBorder="1" applyAlignment="1">
      <alignment horizontal="center" vertical="center" wrapText="1"/>
    </xf>
    <xf numFmtId="0" fontId="80" fillId="40" borderId="33" xfId="174" applyFont="1" applyFill="1" applyBorder="1" applyAlignment="1">
      <alignment horizontal="center" vertical="center" wrapText="1"/>
    </xf>
    <xf numFmtId="0" fontId="67" fillId="40" borderId="6" xfId="173" applyFont="1" applyFill="1" applyBorder="1" applyAlignment="1">
      <alignment horizontal="center" vertical="center" wrapText="1"/>
    </xf>
    <xf numFmtId="0" fontId="67" fillId="40" borderId="7" xfId="173" applyFont="1" applyFill="1" applyBorder="1" applyAlignment="1">
      <alignment horizontal="center" vertical="center"/>
    </xf>
    <xf numFmtId="0" fontId="67" fillId="40" borderId="35" xfId="173" applyFont="1" applyFill="1" applyBorder="1" applyAlignment="1">
      <alignment horizontal="center" vertical="center"/>
    </xf>
    <xf numFmtId="0" fontId="67" fillId="40" borderId="33" xfId="173" applyFont="1" applyFill="1" applyBorder="1" applyAlignment="1">
      <alignment horizontal="center" vertical="center"/>
    </xf>
    <xf numFmtId="0" fontId="88" fillId="40" borderId="33" xfId="173" applyFont="1" applyFill="1" applyBorder="1" applyAlignment="1">
      <alignment horizontal="center" vertical="center" wrapText="1"/>
    </xf>
    <xf numFmtId="0" fontId="84" fillId="40" borderId="33" xfId="174" applyFont="1" applyFill="1" applyBorder="1" applyAlignment="1">
      <alignment horizontal="center" vertical="center"/>
    </xf>
    <xf numFmtId="0" fontId="67" fillId="40" borderId="33" xfId="175" applyFont="1" applyFill="1" applyBorder="1" applyAlignment="1">
      <alignment horizontal="center" vertical="center"/>
    </xf>
    <xf numFmtId="0" fontId="70" fillId="40" borderId="40" xfId="173" applyFont="1" applyFill="1" applyBorder="1" applyAlignment="1">
      <alignment horizontal="center" vertical="center" wrapText="1"/>
    </xf>
    <xf numFmtId="0" fontId="80" fillId="0" borderId="33" xfId="174" applyFont="1" applyFill="1" applyBorder="1" applyAlignment="1">
      <alignment horizontal="center" vertical="center" wrapText="1"/>
    </xf>
    <xf numFmtId="0" fontId="88" fillId="0" borderId="7" xfId="173" applyFont="1" applyBorder="1" applyAlignment="1">
      <alignment horizontal="center" vertical="center" wrapText="1"/>
    </xf>
    <xf numFmtId="0" fontId="84" fillId="0" borderId="33" xfId="174" applyFont="1" applyFill="1" applyBorder="1" applyAlignment="1">
      <alignment horizontal="center" vertical="center"/>
    </xf>
    <xf numFmtId="0" fontId="82" fillId="40" borderId="33" xfId="173" applyFont="1" applyFill="1" applyBorder="1" applyAlignment="1">
      <alignment horizontal="center" vertical="center"/>
    </xf>
    <xf numFmtId="0" fontId="80" fillId="0" borderId="42" xfId="174" applyFont="1" applyFill="1" applyBorder="1" applyAlignment="1">
      <alignment horizontal="center" vertical="center" wrapText="1"/>
    </xf>
    <xf numFmtId="0" fontId="67" fillId="0" borderId="79" xfId="173" applyFont="1" applyBorder="1" applyAlignment="1">
      <alignment horizontal="center" vertical="center" wrapText="1"/>
    </xf>
    <xf numFmtId="0" fontId="88" fillId="0" borderId="87" xfId="173" applyFont="1" applyBorder="1" applyAlignment="1">
      <alignment horizontal="center" vertical="center" wrapText="1"/>
    </xf>
    <xf numFmtId="0" fontId="67" fillId="0" borderId="42" xfId="175" applyFont="1" applyBorder="1" applyAlignment="1">
      <alignment horizontal="center" vertical="center"/>
    </xf>
    <xf numFmtId="0" fontId="67" fillId="0" borderId="78" xfId="173" applyFont="1" applyBorder="1" applyAlignment="1">
      <alignment horizontal="center" vertical="center"/>
    </xf>
    <xf numFmtId="0" fontId="66" fillId="27" borderId="75" xfId="173" applyFont="1" applyFill="1" applyBorder="1" applyAlignment="1">
      <alignment horizontal="left" vertical="center" indent="1"/>
    </xf>
    <xf numFmtId="0" fontId="67" fillId="27" borderId="76" xfId="173" applyFont="1" applyFill="1" applyBorder="1" applyAlignment="1">
      <alignment horizontal="left" vertical="center" indent="1"/>
    </xf>
    <xf numFmtId="0" fontId="68" fillId="27" borderId="76" xfId="173" applyFont="1" applyFill="1" applyBorder="1" applyAlignment="1">
      <alignment horizontal="center" vertical="center"/>
    </xf>
    <xf numFmtId="0" fontId="87" fillId="27" borderId="76" xfId="173" applyFont="1" applyFill="1" applyBorder="1" applyAlignment="1">
      <alignment horizontal="center" vertical="center"/>
    </xf>
    <xf numFmtId="0" fontId="68" fillId="27" borderId="76" xfId="173" applyFont="1" applyFill="1" applyBorder="1" applyAlignment="1">
      <alignment vertical="center"/>
    </xf>
    <xf numFmtId="0" fontId="67" fillId="27" borderId="76" xfId="173" applyFont="1" applyFill="1" applyBorder="1" applyAlignment="1">
      <alignment horizontal="center" vertical="center"/>
    </xf>
    <xf numFmtId="0" fontId="68" fillId="27" borderId="76" xfId="173" applyFont="1" applyFill="1" applyBorder="1" applyAlignment="1">
      <alignment vertical="center" wrapText="1"/>
    </xf>
    <xf numFmtId="0" fontId="67" fillId="27" borderId="76" xfId="173" applyFont="1" applyFill="1" applyBorder="1" applyAlignment="1">
      <alignment vertical="center"/>
    </xf>
    <xf numFmtId="0" fontId="66" fillId="27" borderId="76" xfId="173" applyFont="1" applyFill="1" applyBorder="1" applyAlignment="1">
      <alignment horizontal="right" vertical="center" indent="1"/>
    </xf>
    <xf numFmtId="0" fontId="78" fillId="27" borderId="76" xfId="173" applyFont="1" applyFill="1" applyBorder="1" applyAlignment="1">
      <alignment horizontal="right" vertical="center" indent="1"/>
    </xf>
    <xf numFmtId="0" fontId="78" fillId="27" borderId="77" xfId="173" applyFont="1" applyFill="1" applyBorder="1" applyAlignment="1">
      <alignment horizontal="right" vertical="center" indent="1"/>
    </xf>
    <xf numFmtId="0" fontId="70" fillId="27" borderId="82" xfId="173" applyFont="1" applyFill="1" applyBorder="1" applyAlignment="1">
      <alignment horizontal="center" vertical="center" wrapText="1"/>
    </xf>
    <xf numFmtId="0" fontId="67" fillId="27" borderId="7" xfId="173" applyFont="1" applyFill="1" applyBorder="1" applyAlignment="1">
      <alignment vertical="center" wrapText="1"/>
    </xf>
    <xf numFmtId="0" fontId="67" fillId="27" borderId="7" xfId="173" applyFont="1" applyFill="1" applyBorder="1" applyAlignment="1">
      <alignment horizontal="center" vertical="center" wrapText="1"/>
    </xf>
    <xf numFmtId="0" fontId="80" fillId="27" borderId="17" xfId="174" applyFont="1" applyFill="1" applyBorder="1" applyAlignment="1">
      <alignment horizontal="center" vertical="center" wrapText="1"/>
    </xf>
    <xf numFmtId="0" fontId="67" fillId="27" borderId="44" xfId="173" applyFont="1" applyFill="1" applyBorder="1" applyAlignment="1">
      <alignment horizontal="center" vertical="center" wrapText="1"/>
    </xf>
    <xf numFmtId="0" fontId="67" fillId="27" borderId="33" xfId="173" applyFont="1" applyFill="1" applyBorder="1" applyAlignment="1">
      <alignment horizontal="center" vertical="center"/>
    </xf>
    <xf numFmtId="0" fontId="67" fillId="27" borderId="84" xfId="173" applyFont="1" applyFill="1" applyBorder="1" applyAlignment="1">
      <alignment horizontal="center" vertical="center"/>
    </xf>
    <xf numFmtId="0" fontId="67" fillId="27" borderId="7" xfId="173" applyFont="1" applyFill="1" applyBorder="1" applyAlignment="1">
      <alignment horizontal="center" vertical="center"/>
    </xf>
    <xf numFmtId="0" fontId="88" fillId="27" borderId="7" xfId="173" applyFont="1" applyFill="1" applyBorder="1" applyAlignment="1">
      <alignment horizontal="center" vertical="center" wrapText="1"/>
    </xf>
    <xf numFmtId="0" fontId="84" fillId="27" borderId="7" xfId="174" applyFont="1" applyFill="1" applyBorder="1" applyAlignment="1">
      <alignment horizontal="center" vertical="center"/>
    </xf>
    <xf numFmtId="0" fontId="67" fillId="27" borderId="7" xfId="175" applyFont="1" applyFill="1" applyBorder="1" applyAlignment="1">
      <alignment horizontal="center" vertical="center"/>
    </xf>
    <xf numFmtId="49" fontId="67" fillId="27" borderId="7" xfId="173" applyNumberFormat="1" applyFont="1" applyFill="1" applyBorder="1" applyAlignment="1">
      <alignment horizontal="center" vertical="center"/>
    </xf>
    <xf numFmtId="0" fontId="70" fillId="27" borderId="83" xfId="173" applyFont="1" applyFill="1" applyBorder="1" applyAlignment="1">
      <alignment horizontal="center" vertical="center" wrapText="1"/>
    </xf>
    <xf numFmtId="0" fontId="70" fillId="0" borderId="80" xfId="173" applyFont="1" applyBorder="1" applyAlignment="1">
      <alignment horizontal="center" vertical="center" wrapText="1"/>
    </xf>
    <xf numFmtId="0" fontId="67" fillId="0" borderId="18" xfId="173" applyFont="1" applyBorder="1" applyAlignment="1">
      <alignment vertical="center" wrapText="1"/>
    </xf>
    <xf numFmtId="0" fontId="67" fillId="0" borderId="32" xfId="173" applyFont="1" applyBorder="1" applyAlignment="1">
      <alignment horizontal="center" vertical="center" wrapText="1"/>
    </xf>
    <xf numFmtId="0" fontId="84" fillId="0" borderId="88" xfId="174" applyFont="1" applyBorder="1" applyAlignment="1">
      <alignment horizontal="center" wrapText="1"/>
    </xf>
    <xf numFmtId="0" fontId="67" fillId="0" borderId="89" xfId="173" applyFont="1" applyBorder="1" applyAlignment="1">
      <alignment horizontal="center" vertical="center" wrapText="1"/>
    </xf>
    <xf numFmtId="0" fontId="67" fillId="0" borderId="18" xfId="173" applyFont="1" applyBorder="1" applyAlignment="1">
      <alignment horizontal="center" vertical="center"/>
    </xf>
    <xf numFmtId="0" fontId="67" fillId="0" borderId="90" xfId="173" applyFont="1" applyBorder="1" applyAlignment="1">
      <alignment horizontal="center" vertical="center"/>
    </xf>
    <xf numFmtId="0" fontId="88" fillId="0" borderId="18" xfId="173" applyFont="1" applyBorder="1" applyAlignment="1">
      <alignment horizontal="center" vertical="center" wrapText="1"/>
    </xf>
    <xf numFmtId="0" fontId="67" fillId="0" borderId="18" xfId="173" applyFont="1" applyBorder="1" applyAlignment="1">
      <alignment horizontal="center" vertical="center" wrapText="1"/>
    </xf>
    <xf numFmtId="0" fontId="84" fillId="0" borderId="18" xfId="174" applyFont="1" applyBorder="1" applyAlignment="1">
      <alignment horizontal="center" vertical="center"/>
    </xf>
    <xf numFmtId="0" fontId="67" fillId="30" borderId="17" xfId="175" applyFont="1" applyFill="1" applyBorder="1" applyAlignment="1">
      <alignment horizontal="center" vertical="center"/>
    </xf>
    <xf numFmtId="49" fontId="67" fillId="30" borderId="18" xfId="173" applyNumberFormat="1" applyFont="1" applyFill="1" applyBorder="1" applyAlignment="1">
      <alignment horizontal="center" vertical="center"/>
    </xf>
    <xf numFmtId="0" fontId="70" fillId="0" borderId="81" xfId="173" applyFont="1" applyBorder="1" applyAlignment="1">
      <alignment horizontal="center" vertical="center" wrapText="1"/>
    </xf>
    <xf numFmtId="0" fontId="70" fillId="27" borderId="91" xfId="173" applyFont="1" applyFill="1" applyBorder="1" applyAlignment="1">
      <alignment horizontal="center" vertical="center" wrapText="1"/>
    </xf>
    <xf numFmtId="0" fontId="67" fillId="27" borderId="92" xfId="173" applyFont="1" applyFill="1" applyBorder="1" applyAlignment="1">
      <alignment vertical="center" wrapText="1"/>
    </xf>
    <xf numFmtId="0" fontId="67" fillId="27" borderId="93" xfId="173" applyFont="1" applyFill="1" applyBorder="1" applyAlignment="1">
      <alignment horizontal="center" vertical="center" wrapText="1"/>
    </xf>
    <xf numFmtId="0" fontId="84" fillId="27" borderId="94" xfId="174" applyFont="1" applyFill="1" applyBorder="1" applyAlignment="1">
      <alignment horizontal="center" wrapText="1"/>
    </xf>
    <xf numFmtId="0" fontId="67" fillId="27" borderId="95" xfId="173" applyFont="1" applyFill="1" applyBorder="1" applyAlignment="1">
      <alignment horizontal="center" vertical="center" wrapText="1"/>
    </xf>
    <xf numFmtId="0" fontId="67" fillId="27" borderId="92" xfId="173" applyFont="1" applyFill="1" applyBorder="1" applyAlignment="1">
      <alignment horizontal="center" vertical="center"/>
    </xf>
    <xf numFmtId="0" fontId="67" fillId="27" borderId="96" xfId="173" applyFont="1" applyFill="1" applyBorder="1" applyAlignment="1">
      <alignment horizontal="center" vertical="center"/>
    </xf>
    <xf numFmtId="0" fontId="88" fillId="27" borderId="92" xfId="173" applyFont="1" applyFill="1" applyBorder="1" applyAlignment="1">
      <alignment horizontal="center" vertical="center" wrapText="1"/>
    </xf>
    <xf numFmtId="0" fontId="67" fillId="27" borderId="92" xfId="173" applyFont="1" applyFill="1" applyBorder="1" applyAlignment="1">
      <alignment horizontal="center" vertical="center" wrapText="1"/>
    </xf>
    <xf numFmtId="0" fontId="84" fillId="27" borderId="92" xfId="174" applyFont="1" applyFill="1" applyBorder="1" applyAlignment="1">
      <alignment horizontal="center" vertical="center"/>
    </xf>
    <xf numFmtId="49" fontId="67" fillId="27" borderId="92" xfId="173" applyNumberFormat="1" applyFont="1" applyFill="1" applyBorder="1" applyAlignment="1">
      <alignment horizontal="center" vertical="center"/>
    </xf>
    <xf numFmtId="0" fontId="70" fillId="27" borderId="97" xfId="173" applyFont="1" applyFill="1" applyBorder="1" applyAlignment="1">
      <alignment horizontal="center" vertical="center"/>
    </xf>
    <xf numFmtId="0" fontId="70" fillId="35" borderId="98" xfId="173" applyFont="1" applyFill="1" applyBorder="1" applyAlignment="1">
      <alignment horizontal="center" vertical="center" wrapText="1"/>
    </xf>
    <xf numFmtId="0" fontId="81" fillId="35" borderId="0" xfId="173" applyFont="1" applyFill="1" applyAlignment="1">
      <alignment horizontal="left" vertical="center"/>
    </xf>
    <xf numFmtId="0" fontId="67" fillId="35" borderId="99" xfId="173" applyFont="1" applyFill="1" applyBorder="1" applyAlignment="1">
      <alignment horizontal="center" vertical="center" wrapText="1"/>
    </xf>
    <xf numFmtId="0" fontId="92" fillId="35" borderId="100" xfId="174" applyFont="1" applyFill="1" applyBorder="1" applyAlignment="1">
      <alignment horizontal="center" wrapText="1"/>
    </xf>
    <xf numFmtId="0" fontId="67" fillId="30" borderId="53" xfId="173" applyFont="1" applyFill="1" applyBorder="1" applyAlignment="1">
      <alignment horizontal="center" vertical="center" wrapText="1"/>
    </xf>
    <xf numFmtId="0" fontId="67" fillId="30" borderId="7" xfId="173" applyFont="1" applyFill="1" applyBorder="1" applyAlignment="1">
      <alignment horizontal="center" vertical="center"/>
    </xf>
    <xf numFmtId="0" fontId="67" fillId="30" borderId="84" xfId="173" applyFont="1" applyFill="1" applyBorder="1" applyAlignment="1">
      <alignment horizontal="center" vertical="center"/>
    </xf>
    <xf numFmtId="0" fontId="88" fillId="0" borderId="17" xfId="173" applyFont="1" applyBorder="1" applyAlignment="1">
      <alignment horizontal="center" vertical="center" wrapText="1"/>
    </xf>
    <xf numFmtId="0" fontId="67" fillId="30" borderId="7" xfId="173" applyFont="1" applyFill="1" applyBorder="1" applyAlignment="1">
      <alignment horizontal="center" vertical="center" wrapText="1"/>
    </xf>
    <xf numFmtId="0" fontId="84" fillId="30" borderId="7" xfId="174" applyFont="1" applyFill="1" applyBorder="1" applyAlignment="1">
      <alignment horizontal="center" vertical="center"/>
    </xf>
    <xf numFmtId="0" fontId="67" fillId="30" borderId="7" xfId="175" applyFont="1" applyFill="1" applyBorder="1" applyAlignment="1">
      <alignment horizontal="center" vertical="center"/>
    </xf>
    <xf numFmtId="49" fontId="67" fillId="30" borderId="17" xfId="173" applyNumberFormat="1" applyFont="1" applyFill="1" applyBorder="1" applyAlignment="1">
      <alignment horizontal="center" vertical="center"/>
    </xf>
    <xf numFmtId="0" fontId="70" fillId="30" borderId="101" xfId="173" applyFont="1" applyFill="1" applyBorder="1" applyAlignment="1">
      <alignment horizontal="center" vertical="center" wrapText="1"/>
    </xf>
    <xf numFmtId="0" fontId="70" fillId="27" borderId="41" xfId="173" applyFont="1" applyFill="1" applyBorder="1" applyAlignment="1">
      <alignment horizontal="center" vertical="center" wrapText="1"/>
    </xf>
    <xf numFmtId="0" fontId="67" fillId="27" borderId="42" xfId="173" applyFont="1" applyFill="1" applyBorder="1" applyAlignment="1">
      <alignment vertical="center" wrapText="1"/>
    </xf>
    <xf numFmtId="0" fontId="81" fillId="27" borderId="42" xfId="173" applyFont="1" applyFill="1" applyBorder="1" applyAlignment="1">
      <alignment horizontal="center" wrapText="1"/>
    </xf>
    <xf numFmtId="0" fontId="80" fillId="27" borderId="87" xfId="174" applyFont="1" applyFill="1" applyBorder="1" applyAlignment="1">
      <alignment horizontal="center" vertical="center" wrapText="1"/>
    </xf>
    <xf numFmtId="0" fontId="67" fillId="27" borderId="42" xfId="173" applyFont="1" applyFill="1" applyBorder="1" applyAlignment="1">
      <alignment horizontal="center" vertical="center" wrapText="1"/>
    </xf>
    <xf numFmtId="0" fontId="67" fillId="27" borderId="42" xfId="173" applyFont="1" applyFill="1" applyBorder="1" applyAlignment="1">
      <alignment horizontal="center" vertical="center"/>
    </xf>
    <xf numFmtId="0" fontId="67" fillId="27" borderId="78" xfId="173" applyFont="1" applyFill="1" applyBorder="1" applyAlignment="1">
      <alignment horizontal="center" vertical="center"/>
    </xf>
    <xf numFmtId="0" fontId="81" fillId="27" borderId="102" xfId="173" applyFont="1" applyFill="1" applyBorder="1" applyAlignment="1">
      <alignment horizontal="center" vertical="center" wrapText="1"/>
    </xf>
    <xf numFmtId="0" fontId="67" fillId="27" borderId="79" xfId="173" applyFont="1" applyFill="1" applyBorder="1" applyAlignment="1">
      <alignment horizontal="center" vertical="center"/>
    </xf>
    <xf numFmtId="0" fontId="84" fillId="27" borderId="42" xfId="174" applyFont="1" applyFill="1" applyBorder="1" applyAlignment="1">
      <alignment horizontal="center" vertical="center"/>
    </xf>
    <xf numFmtId="0" fontId="67" fillId="27" borderId="42" xfId="175" applyFont="1" applyFill="1" applyBorder="1" applyAlignment="1">
      <alignment horizontal="center" vertical="center"/>
    </xf>
    <xf numFmtId="0" fontId="70" fillId="27" borderId="43" xfId="173" applyFont="1" applyFill="1" applyBorder="1" applyAlignment="1">
      <alignment horizontal="center" vertical="center"/>
    </xf>
    <xf numFmtId="0" fontId="68" fillId="0" borderId="0" xfId="173" applyFont="1" applyBorder="1"/>
    <xf numFmtId="0" fontId="70" fillId="0" borderId="0" xfId="173" applyFont="1" applyBorder="1" applyAlignment="1">
      <alignment horizontal="center" wrapText="1"/>
    </xf>
    <xf numFmtId="0" fontId="67" fillId="0" borderId="0" xfId="173" applyFont="1" applyBorder="1" applyAlignment="1">
      <alignment horizontal="left"/>
    </xf>
    <xf numFmtId="0" fontId="67" fillId="0" borderId="0" xfId="173" applyFont="1" applyBorder="1" applyAlignment="1">
      <alignment horizontal="center" wrapText="1"/>
    </xf>
    <xf numFmtId="0" fontId="67" fillId="0" borderId="0" xfId="173" applyFont="1" applyBorder="1" applyAlignment="1">
      <alignment horizontal="center"/>
    </xf>
    <xf numFmtId="0" fontId="68" fillId="0" borderId="0" xfId="173" applyFont="1" applyBorder="1" applyAlignment="1">
      <alignment horizontal="center"/>
    </xf>
    <xf numFmtId="0" fontId="70" fillId="0" borderId="33" xfId="173" applyFont="1" applyBorder="1" applyAlignment="1">
      <alignment horizontal="center" wrapText="1"/>
    </xf>
    <xf numFmtId="0" fontId="67" fillId="0" borderId="33" xfId="173" applyFont="1" applyBorder="1" applyAlignment="1">
      <alignment horizontal="left"/>
    </xf>
    <xf numFmtId="0" fontId="1" fillId="0" borderId="33" xfId="173" applyBorder="1"/>
    <xf numFmtId="0" fontId="82" fillId="0" borderId="33" xfId="173" applyFont="1" applyBorder="1" applyAlignment="1">
      <alignment horizontal="left"/>
    </xf>
    <xf numFmtId="0" fontId="70" fillId="0" borderId="33" xfId="173" applyFont="1" applyBorder="1" applyAlignment="1">
      <alignment horizontal="center"/>
    </xf>
    <xf numFmtId="0" fontId="67" fillId="0" borderId="33" xfId="173" applyFont="1" applyBorder="1"/>
    <xf numFmtId="0" fontId="93" fillId="0" borderId="33" xfId="173" applyFont="1" applyBorder="1"/>
    <xf numFmtId="0" fontId="70" fillId="0" borderId="53" xfId="173" applyFont="1" applyBorder="1" applyAlignment="1">
      <alignment horizontal="center" wrapText="1"/>
    </xf>
    <xf numFmtId="0" fontId="67" fillId="0" borderId="34" xfId="173" applyFont="1" applyBorder="1" applyAlignment="1">
      <alignment horizontal="left" wrapText="1"/>
    </xf>
    <xf numFmtId="0" fontId="68" fillId="0" borderId="0" xfId="173" applyFont="1" applyAlignment="1">
      <alignment horizontal="center" wrapText="1"/>
    </xf>
    <xf numFmtId="0" fontId="70" fillId="0" borderId="0" xfId="173" applyFont="1" applyBorder="1" applyAlignment="1">
      <alignment wrapText="1"/>
    </xf>
    <xf numFmtId="0" fontId="68" fillId="0" borderId="0" xfId="173" applyFont="1" applyAlignment="1">
      <alignment horizontal="center"/>
    </xf>
    <xf numFmtId="0" fontId="67" fillId="0" borderId="0" xfId="173" applyFont="1" applyBorder="1"/>
    <xf numFmtId="0" fontId="94" fillId="0" borderId="0" xfId="173" applyFont="1"/>
    <xf numFmtId="0" fontId="67" fillId="0" borderId="0" xfId="173" applyFont="1" applyAlignment="1">
      <alignment wrapText="1"/>
    </xf>
    <xf numFmtId="0" fontId="62" fillId="29" borderId="33" xfId="0" applyFont="1" applyFill="1" applyBorder="1" applyAlignment="1">
      <alignment horizontal="center" vertical="center" wrapText="1"/>
    </xf>
    <xf numFmtId="0" fontId="61" fillId="0" borderId="33" xfId="171" applyBorder="1" applyAlignment="1">
      <alignment horizontal="center"/>
    </xf>
    <xf numFmtId="0" fontId="61" fillId="0" borderId="103" xfId="171" applyBorder="1" applyAlignment="1">
      <alignment horizontal="center" vertical="center" wrapText="1"/>
    </xf>
    <xf numFmtId="0" fontId="61" fillId="0" borderId="104" xfId="171" applyBorder="1" applyAlignment="1">
      <alignment horizontal="center" vertical="center" wrapText="1"/>
    </xf>
    <xf numFmtId="0" fontId="61" fillId="0" borderId="39" xfId="171" applyFill="1" applyBorder="1" applyAlignment="1">
      <alignment horizontal="center" vertical="center"/>
    </xf>
    <xf numFmtId="0" fontId="61" fillId="0" borderId="66" xfId="171" applyFill="1" applyBorder="1" applyAlignment="1">
      <alignment horizontal="center" vertical="center"/>
    </xf>
  </cellXfs>
  <cellStyles count="176">
    <cellStyle name="20% - Accent1 2" xfId="6" xr:uid="{00000000-0005-0000-0000-000000000000}"/>
    <cellStyle name="20% - Accent2 2" xfId="7" xr:uid="{00000000-0005-0000-0000-000001000000}"/>
    <cellStyle name="20% - Accent3 2" xfId="8" xr:uid="{00000000-0005-0000-0000-000002000000}"/>
    <cellStyle name="20% - Accent4 2" xfId="9" xr:uid="{00000000-0005-0000-0000-000003000000}"/>
    <cellStyle name="20% - Accent5 2" xfId="10" xr:uid="{00000000-0005-0000-0000-000004000000}"/>
    <cellStyle name="20% - Accent6 2" xfId="11" xr:uid="{00000000-0005-0000-0000-000005000000}"/>
    <cellStyle name="40% - Accent1 2" xfId="12" xr:uid="{00000000-0005-0000-0000-000006000000}"/>
    <cellStyle name="40% - Accent2 2" xfId="13" xr:uid="{00000000-0005-0000-0000-000007000000}"/>
    <cellStyle name="40% - Accent3 2" xfId="14" xr:uid="{00000000-0005-0000-0000-000008000000}"/>
    <cellStyle name="40% - Accent4 2" xfId="15" xr:uid="{00000000-0005-0000-0000-000009000000}"/>
    <cellStyle name="40% - Accent5 2" xfId="16" xr:uid="{00000000-0005-0000-0000-00000A000000}"/>
    <cellStyle name="40% - Accent6 2" xfId="17" xr:uid="{00000000-0005-0000-0000-00000B000000}"/>
    <cellStyle name="60% - Accent1 2" xfId="18" xr:uid="{00000000-0005-0000-0000-00000C000000}"/>
    <cellStyle name="60% - Accent2 2" xfId="19" xr:uid="{00000000-0005-0000-0000-00000D000000}"/>
    <cellStyle name="60% - Accent3 2" xfId="20" xr:uid="{00000000-0005-0000-0000-00000E000000}"/>
    <cellStyle name="60% - Accent4 2" xfId="21" xr:uid="{00000000-0005-0000-0000-00000F000000}"/>
    <cellStyle name="60% - Accent5 2" xfId="22" xr:uid="{00000000-0005-0000-0000-000010000000}"/>
    <cellStyle name="60% - Accent6 2" xfId="23" xr:uid="{00000000-0005-0000-0000-000011000000}"/>
    <cellStyle name="Accent1 2" xfId="24" xr:uid="{00000000-0005-0000-0000-000012000000}"/>
    <cellStyle name="Accent2 2" xfId="25" xr:uid="{00000000-0005-0000-0000-000013000000}"/>
    <cellStyle name="Accent3 2" xfId="26" xr:uid="{00000000-0005-0000-0000-000014000000}"/>
    <cellStyle name="Accent4 2" xfId="27" xr:uid="{00000000-0005-0000-0000-000015000000}"/>
    <cellStyle name="Accent5 2" xfId="28" xr:uid="{00000000-0005-0000-0000-000016000000}"/>
    <cellStyle name="Accent6 2" xfId="29" xr:uid="{00000000-0005-0000-0000-000017000000}"/>
    <cellStyle name="Bad 2" xfId="30" xr:uid="{00000000-0005-0000-0000-000018000000}"/>
    <cellStyle name="Calculation 2" xfId="31" xr:uid="{00000000-0005-0000-0000-000019000000}"/>
    <cellStyle name="Check Cell 2" xfId="32" xr:uid="{00000000-0005-0000-0000-00001A000000}"/>
    <cellStyle name="Comma" xfId="170" builtinId="3"/>
    <cellStyle name="Comma 2" xfId="5" xr:uid="{00000000-0005-0000-0000-00001B000000}"/>
    <cellStyle name="Comma 2 2" xfId="131" xr:uid="{00000000-0005-0000-0000-00001C000000}"/>
    <cellStyle name="Comma 3" xfId="33" xr:uid="{00000000-0005-0000-0000-00001D000000}"/>
    <cellStyle name="Comma 3 2" xfId="34" xr:uid="{00000000-0005-0000-0000-00001E000000}"/>
    <cellStyle name="Comma 3 3" xfId="35" xr:uid="{00000000-0005-0000-0000-00001F000000}"/>
    <cellStyle name="Comma 3 4" xfId="111" xr:uid="{00000000-0005-0000-0000-000020000000}"/>
    <cellStyle name="Comma 4" xfId="36" xr:uid="{00000000-0005-0000-0000-000021000000}"/>
    <cellStyle name="Comma 4 2" xfId="37" xr:uid="{00000000-0005-0000-0000-000022000000}"/>
    <cellStyle name="Comma 5" xfId="38" xr:uid="{00000000-0005-0000-0000-000023000000}"/>
    <cellStyle name="Comma 5 2" xfId="124" xr:uid="{00000000-0005-0000-0000-000024000000}"/>
    <cellStyle name="Comma 6" xfId="39" xr:uid="{00000000-0005-0000-0000-000025000000}"/>
    <cellStyle name="Comma 6 2" xfId="40" xr:uid="{00000000-0005-0000-0000-000026000000}"/>
    <cellStyle name="Comma 7" xfId="41" xr:uid="{00000000-0005-0000-0000-000027000000}"/>
    <cellStyle name="Comma 8" xfId="132" xr:uid="{00000000-0005-0000-0000-000028000000}"/>
    <cellStyle name="Currency" xfId="169" builtinId="4"/>
    <cellStyle name="Currency [0] 2" xfId="114" xr:uid="{00000000-0005-0000-0000-00002A000000}"/>
    <cellStyle name="Currency 10" xfId="158" xr:uid="{00000000-0005-0000-0000-00002B000000}"/>
    <cellStyle name="Currency 11" xfId="162" xr:uid="{00000000-0005-0000-0000-00002C000000}"/>
    <cellStyle name="Currency 12" xfId="166" xr:uid="{00000000-0005-0000-0000-00002D000000}"/>
    <cellStyle name="Currency 13" xfId="165" xr:uid="{00000000-0005-0000-0000-00002E000000}"/>
    <cellStyle name="Currency 14" xfId="163" xr:uid="{00000000-0005-0000-0000-00002F000000}"/>
    <cellStyle name="Currency 15" xfId="167" xr:uid="{00000000-0005-0000-0000-000030000000}"/>
    <cellStyle name="Currency 16" xfId="164" xr:uid="{00000000-0005-0000-0000-000031000000}"/>
    <cellStyle name="Currency 2" xfId="1" xr:uid="{00000000-0005-0000-0000-000032000000}"/>
    <cellStyle name="Currency 2 2" xfId="43" xr:uid="{00000000-0005-0000-0000-000033000000}"/>
    <cellStyle name="Currency 2 2 2" xfId="133" xr:uid="{00000000-0005-0000-0000-000034000000}"/>
    <cellStyle name="Currency 2 2 2 3" xfId="134" xr:uid="{00000000-0005-0000-0000-000035000000}"/>
    <cellStyle name="Currency 2 3" xfId="44" xr:uid="{00000000-0005-0000-0000-000036000000}"/>
    <cellStyle name="Currency 2 4" xfId="42" xr:uid="{00000000-0005-0000-0000-000037000000}"/>
    <cellStyle name="Currency 2 4 2" xfId="168" xr:uid="{00000000-0005-0000-0000-000038000000}"/>
    <cellStyle name="Currency 3" xfId="45" xr:uid="{00000000-0005-0000-0000-000039000000}"/>
    <cellStyle name="Currency 3 2" xfId="46" xr:uid="{00000000-0005-0000-0000-00003A000000}"/>
    <cellStyle name="Currency 3 3" xfId="47" xr:uid="{00000000-0005-0000-0000-00003B000000}"/>
    <cellStyle name="Currency 4" xfId="48" xr:uid="{00000000-0005-0000-0000-00003C000000}"/>
    <cellStyle name="Currency 4 2" xfId="49" xr:uid="{00000000-0005-0000-0000-00003D000000}"/>
    <cellStyle name="Currency 4 2 2" xfId="50" xr:uid="{00000000-0005-0000-0000-00003E000000}"/>
    <cellStyle name="Currency 4 2 2 2" xfId="135" xr:uid="{00000000-0005-0000-0000-00003F000000}"/>
    <cellStyle name="Currency 4 3" xfId="51" xr:uid="{00000000-0005-0000-0000-000040000000}"/>
    <cellStyle name="Currency 4 3 2" xfId="123" xr:uid="{00000000-0005-0000-0000-000041000000}"/>
    <cellStyle name="Currency 4 4" xfId="52" xr:uid="{00000000-0005-0000-0000-000042000000}"/>
    <cellStyle name="Currency 5" xfId="53" xr:uid="{00000000-0005-0000-0000-000043000000}"/>
    <cellStyle name="Currency 5 2" xfId="54" xr:uid="{00000000-0005-0000-0000-000044000000}"/>
    <cellStyle name="Currency 5 3" xfId="55" xr:uid="{00000000-0005-0000-0000-000045000000}"/>
    <cellStyle name="Currency 5 4" xfId="115" xr:uid="{00000000-0005-0000-0000-000046000000}"/>
    <cellStyle name="Currency 6" xfId="56" xr:uid="{00000000-0005-0000-0000-000047000000}"/>
    <cellStyle name="Currency 6 2" xfId="116" xr:uid="{00000000-0005-0000-0000-000048000000}"/>
    <cellStyle name="Currency 7" xfId="57" xr:uid="{00000000-0005-0000-0000-000049000000}"/>
    <cellStyle name="Currency 7 2" xfId="127" xr:uid="{00000000-0005-0000-0000-00004A000000}"/>
    <cellStyle name="Currency 8" xfId="130" xr:uid="{00000000-0005-0000-0000-00004B000000}"/>
    <cellStyle name="Currency 8 2" xfId="160" xr:uid="{00000000-0005-0000-0000-00004C000000}"/>
    <cellStyle name="Currency 9" xfId="113" xr:uid="{00000000-0005-0000-0000-00004D000000}"/>
    <cellStyle name="Explanatory Text 2" xfId="58" xr:uid="{00000000-0005-0000-0000-00004E000000}"/>
    <cellStyle name="Explanatory Text 2 2" xfId="136" xr:uid="{00000000-0005-0000-0000-00004F000000}"/>
    <cellStyle name="Good 2" xfId="59" xr:uid="{00000000-0005-0000-0000-000050000000}"/>
    <cellStyle name="Heading 1 2" xfId="60" xr:uid="{00000000-0005-0000-0000-000051000000}"/>
    <cellStyle name="Heading 1 2 2" xfId="137" xr:uid="{00000000-0005-0000-0000-000052000000}"/>
    <cellStyle name="Heading 2 2" xfId="61" xr:uid="{00000000-0005-0000-0000-000053000000}"/>
    <cellStyle name="Heading 2 2 2" xfId="138" xr:uid="{00000000-0005-0000-0000-000054000000}"/>
    <cellStyle name="Heading 3 2" xfId="62" xr:uid="{00000000-0005-0000-0000-000055000000}"/>
    <cellStyle name="Heading 3 2 2" xfId="139" xr:uid="{00000000-0005-0000-0000-000056000000}"/>
    <cellStyle name="Heading 4 2" xfId="63" xr:uid="{00000000-0005-0000-0000-000057000000}"/>
    <cellStyle name="Heading 4 2 2" xfId="140" xr:uid="{00000000-0005-0000-0000-000058000000}"/>
    <cellStyle name="Hyperlink" xfId="171" builtinId="8"/>
    <cellStyle name="Hyperlink 2" xfId="174" xr:uid="{172A8CAA-3795-4F22-BB79-7F5327293B69}"/>
    <cellStyle name="Input 2" xfId="64" xr:uid="{00000000-0005-0000-0000-000059000000}"/>
    <cellStyle name="Linked Cell 2" xfId="65" xr:uid="{00000000-0005-0000-0000-00005A000000}"/>
    <cellStyle name="Linked Cell 2 2" xfId="141" xr:uid="{00000000-0005-0000-0000-00005B000000}"/>
    <cellStyle name="Neutral 2" xfId="66" xr:uid="{00000000-0005-0000-0000-00005C000000}"/>
    <cellStyle name="Normal" xfId="0" builtinId="0"/>
    <cellStyle name="Normal 10" xfId="67" xr:uid="{00000000-0005-0000-0000-00005E000000}"/>
    <cellStyle name="Normal 11" xfId="68" xr:uid="{00000000-0005-0000-0000-00005F000000}"/>
    <cellStyle name="Normal 12" xfId="142" xr:uid="{00000000-0005-0000-0000-000060000000}"/>
    <cellStyle name="Normal 13" xfId="117" xr:uid="{00000000-0005-0000-0000-000061000000}"/>
    <cellStyle name="Normal 14" xfId="155" xr:uid="{00000000-0005-0000-0000-000062000000}"/>
    <cellStyle name="Normal 15" xfId="157" xr:uid="{00000000-0005-0000-0000-000063000000}"/>
    <cellStyle name="Normal 16" xfId="112" xr:uid="{00000000-0005-0000-0000-000064000000}"/>
    <cellStyle name="Normal 17" xfId="173" xr:uid="{26EDB46F-A8FA-4A87-B01C-DF797B6FA2F0}"/>
    <cellStyle name="Normal 2" xfId="2" xr:uid="{00000000-0005-0000-0000-000065000000}"/>
    <cellStyle name="Normal 2 2" xfId="69" xr:uid="{00000000-0005-0000-0000-000066000000}"/>
    <cellStyle name="Normal 2 2 2" xfId="70" xr:uid="{00000000-0005-0000-0000-000067000000}"/>
    <cellStyle name="Normal 2 3" xfId="71" xr:uid="{00000000-0005-0000-0000-000068000000}"/>
    <cellStyle name="Normal 2 4" xfId="143" xr:uid="{00000000-0005-0000-0000-000069000000}"/>
    <cellStyle name="Normal 3" xfId="3" xr:uid="{00000000-0005-0000-0000-00006A000000}"/>
    <cellStyle name="Normal 3 2" xfId="73" xr:uid="{00000000-0005-0000-0000-00006B000000}"/>
    <cellStyle name="Normal 3 2 2" xfId="110" xr:uid="{00000000-0005-0000-0000-00006C000000}"/>
    <cellStyle name="Normal 3 2 3" xfId="144" xr:uid="{00000000-0005-0000-0000-00006D000000}"/>
    <cellStyle name="Normal 3 3" xfId="74" xr:uid="{00000000-0005-0000-0000-00006E000000}"/>
    <cellStyle name="Normal 3 4" xfId="75" xr:uid="{00000000-0005-0000-0000-00006F000000}"/>
    <cellStyle name="Normal 3 5" xfId="72" xr:uid="{00000000-0005-0000-0000-000070000000}"/>
    <cellStyle name="Normal 4" xfId="76" xr:uid="{00000000-0005-0000-0000-000071000000}"/>
    <cellStyle name="Normal 4 2" xfId="77" xr:uid="{00000000-0005-0000-0000-000072000000}"/>
    <cellStyle name="Normal 4 2 2" xfId="78" xr:uid="{00000000-0005-0000-0000-000073000000}"/>
    <cellStyle name="Normal 4 3" xfId="79" xr:uid="{00000000-0005-0000-0000-000074000000}"/>
    <cellStyle name="Normal 4 3 2" xfId="145" xr:uid="{00000000-0005-0000-0000-000075000000}"/>
    <cellStyle name="Normal 5" xfId="80" xr:uid="{00000000-0005-0000-0000-000076000000}"/>
    <cellStyle name="Normal 5 2" xfId="118" xr:uid="{00000000-0005-0000-0000-000077000000}"/>
    <cellStyle name="Normal 6" xfId="81" xr:uid="{00000000-0005-0000-0000-000078000000}"/>
    <cellStyle name="Normal 6 2" xfId="82" xr:uid="{00000000-0005-0000-0000-000079000000}"/>
    <cellStyle name="Normal 6 2 2" xfId="147" xr:uid="{00000000-0005-0000-0000-00007A000000}"/>
    <cellStyle name="Normal 6 2 3" xfId="146" xr:uid="{00000000-0005-0000-0000-00007B000000}"/>
    <cellStyle name="Normal 6 3" xfId="83" xr:uid="{00000000-0005-0000-0000-00007C000000}"/>
    <cellStyle name="Normal 6 4" xfId="109" xr:uid="{00000000-0005-0000-0000-00007D000000}"/>
    <cellStyle name="Normal 7" xfId="84" xr:uid="{00000000-0005-0000-0000-00007E000000}"/>
    <cellStyle name="Normal 7 2" xfId="85" xr:uid="{00000000-0005-0000-0000-00007F000000}"/>
    <cellStyle name="Normal 8" xfId="86" xr:uid="{00000000-0005-0000-0000-000080000000}"/>
    <cellStyle name="Normal 8 2" xfId="161" xr:uid="{00000000-0005-0000-0000-000081000000}"/>
    <cellStyle name="Normal 8 3" xfId="128" xr:uid="{00000000-0005-0000-0000-000082000000}"/>
    <cellStyle name="Normal 9" xfId="87" xr:uid="{00000000-0005-0000-0000-000083000000}"/>
    <cellStyle name="Normal 9 2" xfId="148" xr:uid="{00000000-0005-0000-0000-000084000000}"/>
    <cellStyle name="Normal 9 3" xfId="175" xr:uid="{64C73D91-C6EC-455F-A3E7-86A504F52771}"/>
    <cellStyle name="Normal_Rates Estimate" xfId="4" xr:uid="{00000000-0005-0000-0000-000085000000}"/>
    <cellStyle name="Note 2" xfId="88" xr:uid="{00000000-0005-0000-0000-000086000000}"/>
    <cellStyle name="Note 2 2" xfId="149" xr:uid="{00000000-0005-0000-0000-000087000000}"/>
    <cellStyle name="Output 2" xfId="89" xr:uid="{00000000-0005-0000-0000-000088000000}"/>
    <cellStyle name="Percent" xfId="172" builtinId="5"/>
    <cellStyle name="Percent 10" xfId="156" xr:uid="{00000000-0005-0000-0000-000089000000}"/>
    <cellStyle name="Percent 11" xfId="122" xr:uid="{00000000-0005-0000-0000-00008A000000}"/>
    <cellStyle name="Percent 2" xfId="90" xr:uid="{00000000-0005-0000-0000-00008B000000}"/>
    <cellStyle name="Percent 2 2" xfId="91" xr:uid="{00000000-0005-0000-0000-00008C000000}"/>
    <cellStyle name="Percent 2 2 2" xfId="108" xr:uid="{00000000-0005-0000-0000-00008D000000}"/>
    <cellStyle name="Percent 3" xfId="92" xr:uid="{00000000-0005-0000-0000-00008E000000}"/>
    <cellStyle name="Percent 3 2" xfId="93" xr:uid="{00000000-0005-0000-0000-00008F000000}"/>
    <cellStyle name="Percent 3 2 2" xfId="150" xr:uid="{00000000-0005-0000-0000-000090000000}"/>
    <cellStyle name="Percent 4" xfId="94" xr:uid="{00000000-0005-0000-0000-000091000000}"/>
    <cellStyle name="Percent 4 2" xfId="95" xr:uid="{00000000-0005-0000-0000-000092000000}"/>
    <cellStyle name="Percent 4 2 2" xfId="151" xr:uid="{00000000-0005-0000-0000-000093000000}"/>
    <cellStyle name="Percent 4 3" xfId="107" xr:uid="{00000000-0005-0000-0000-000094000000}"/>
    <cellStyle name="Percent 5" xfId="96" xr:uid="{00000000-0005-0000-0000-000095000000}"/>
    <cellStyle name="Percent 5 2" xfId="97" xr:uid="{00000000-0005-0000-0000-000096000000}"/>
    <cellStyle name="Percent 5 3" xfId="106" xr:uid="{00000000-0005-0000-0000-000097000000}"/>
    <cellStyle name="Percent 5 4" xfId="119" xr:uid="{00000000-0005-0000-0000-000098000000}"/>
    <cellStyle name="Percent 6" xfId="98" xr:uid="{00000000-0005-0000-0000-000099000000}"/>
    <cellStyle name="Percent 6 2" xfId="99" xr:uid="{00000000-0005-0000-0000-00009A000000}"/>
    <cellStyle name="Percent 6 3" xfId="100" xr:uid="{00000000-0005-0000-0000-00009B000000}"/>
    <cellStyle name="Percent 6 4" xfId="120" xr:uid="{00000000-0005-0000-0000-00009C000000}"/>
    <cellStyle name="Percent 7" xfId="101" xr:uid="{00000000-0005-0000-0000-00009D000000}"/>
    <cellStyle name="Percent 7 2" xfId="126" xr:uid="{00000000-0005-0000-0000-00009E000000}"/>
    <cellStyle name="Percent 7 3" xfId="121" xr:uid="{00000000-0005-0000-0000-00009F000000}"/>
    <cellStyle name="Percent 8" xfId="102" xr:uid="{00000000-0005-0000-0000-0000A0000000}"/>
    <cellStyle name="Percent 8 2" xfId="125" xr:uid="{00000000-0005-0000-0000-0000A1000000}"/>
    <cellStyle name="Percent 9" xfId="129" xr:uid="{00000000-0005-0000-0000-0000A2000000}"/>
    <cellStyle name="Percent 9 2" xfId="159" xr:uid="{00000000-0005-0000-0000-0000A3000000}"/>
    <cellStyle name="Title 2" xfId="103" xr:uid="{00000000-0005-0000-0000-0000A5000000}"/>
    <cellStyle name="Title 2 2" xfId="152" xr:uid="{00000000-0005-0000-0000-0000A6000000}"/>
    <cellStyle name="Total 2" xfId="104" xr:uid="{00000000-0005-0000-0000-0000A7000000}"/>
    <cellStyle name="Total 2 2" xfId="153" xr:uid="{00000000-0005-0000-0000-0000A8000000}"/>
    <cellStyle name="Warning Text 2" xfId="105" xr:uid="{00000000-0005-0000-0000-0000A9000000}"/>
    <cellStyle name="Warning Text 2 2" xfId="154" xr:uid="{00000000-0005-0000-0000-0000AA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externalLink" Target="externalLinks/externalLink5.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5" Type="http://schemas.openxmlformats.org/officeDocument/2006/relationships/externalLink" Target="externalLinks/externalLink9.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4.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8.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7.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6.xml"/><Relationship Id="rId27"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https://massgov.sharepoint.com/sites/DDS-Contracts/Shared%20Documents/RCM%20Weekly%20Meeting%20Notes/Forms/ALTR%20FY25%20Rate%20Component%20Workbook.xlsx" TargetMode="External"/><Relationship Id="rId1" Type="http://schemas.openxmlformats.org/officeDocument/2006/relationships/externalLinkPath" Target="https://massgov.sharepoint.com/sites/DDS-Contracts/Shared%20Documents/RCM%20Weekly%20Meeting%20Notes/Forms/ALTR%20FY25%20Rate%20Component%20Workbook.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HS.govt.state.ma.us\DFS\CONTRACT\Reports\Attendance%20Summaries\Monthly%20Attendance%20Summary%20FY21%202021_06_10.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Villacorta\Downloads\FINAL%20ANALYSIS%20Counseling%20Rate%20Options%20071913..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Documents%20and%20Settings\ADeeker\Local%20Settings\Temporary%20Internet%20Files\Content.Outlook\76FJ858H\YITS_DPH_Yr%203%20review_FY2010-2011_General%20Analysis.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HNaciri\Downloads\Resi%20Rehab%203386&amp;3401%20122613%20330pm.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W_Pricing\SubAbuse\2013\Resi%20Rehab\Data\Resi%20Rehab%20_All%20Codes%20Analysis.xlsm"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X:\hus_madcfrmu\MA%20DYS\RRO\2016%20Provisional%202014%20Final\2.%20Staff%20Rosters\MA%20DYS%20RO%20Time%20Study%20Staff%20Roster%20Template.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E\X\Data%20&amp;%20Reporting%20Tools\STARR%20Utilization\STARR%20Utilization%20Tool%20FY10%20Jun"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P:\JOBS\Waldinger%20Team\MA%20Chapter%20257%20Rates\Tier%203\Violence%20and%20Injury%20Prevention\DPH%20(Nathan)\3361%20Sexual%20Assualt%20Survivor%20&amp;%20Prev%20(SASP)\Analysis\old\DPH%20RCC%20Rate%20Development%20Workbook%201.19.16%20OL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FY25 Rate Component"/>
      <sheetName val="FY25 Rate Chart"/>
    </sheetNames>
    <sheetDataSet>
      <sheetData sheetId="0"/>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fo"/>
      <sheetName val="Util by Contract &amp; Month"/>
      <sheetName val="Util by Claimability, Contr, Mo"/>
      <sheetName val="Tech Stuff"/>
    </sheetNames>
    <sheetDataSet>
      <sheetData sheetId="0"/>
      <sheetData sheetId="1"/>
      <sheetData sheetId="2"/>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JennProject"/>
      <sheetName val="Rates"/>
      <sheetName val="Descriptions"/>
      <sheetName val="OP Counseling0713"/>
      <sheetName val="Family &amp; Group 0717"/>
      <sheetName val="DayTxMulti Models"/>
      <sheetName val="DayTx 1209"/>
      <sheetName val="DayTx 0717"/>
      <sheetName val="Rec Coaching0713"/>
      <sheetName val="PsychoEd 0713"/>
      <sheetName val="Telephone0717"/>
      <sheetName val="In-Home Therapy"/>
      <sheetName val="acupuncture"/>
      <sheetName val="Sxn35_031813"/>
      <sheetName val="ad_data"/>
      <sheetName val="For Memo"/>
      <sheetName val="Hours0413"/>
      <sheetName val="Spring13CAF"/>
      <sheetName val="DCI &amp;II"/>
      <sheetName val="Support3385FY11"/>
      <sheetName val="Rate Chart"/>
      <sheetName val="Hours0213"/>
      <sheetName val="Sxn35_020513"/>
      <sheetName val="Models OP020513"/>
      <sheetName val="Family &amp; Group 020513"/>
      <sheetName val="DayTx 020513"/>
      <sheetName val="Rec Coaching020513"/>
      <sheetName val="PsychoEd 020513"/>
      <sheetName val="Telephone020513"/>
      <sheetName val="Other ProgExpNOTRAVEL"/>
      <sheetName val="Travel"/>
      <sheetName val="Hours122412"/>
      <sheetName val="Hours012913"/>
      <sheetName val="Family &amp; Group 012913"/>
      <sheetName val="Sxn35_122412"/>
      <sheetName val="Models OP122412"/>
      <sheetName val="All Srvs"/>
      <sheetName val="DayTx 012913"/>
      <sheetName val="InHomeTh"/>
      <sheetName val="Rec Coaching"/>
      <sheetName val="PsychoEd"/>
      <sheetName val="Phone Rec"/>
      <sheetName val="Clean3385"/>
      <sheetName val="CatsRevised"/>
      <sheetName val="CAF-USE!"/>
      <sheetName val="CAF1012"/>
      <sheetName val="Category Detail"/>
      <sheetName val="Admin3385"/>
      <sheetName val="AdminALL"/>
      <sheetName val="medical FTE3385"/>
      <sheetName val="medicalALL"/>
      <sheetName val="SupportALL"/>
      <sheetName val="prog mgmtALL"/>
      <sheetName val="prog mgmt3385"/>
      <sheetName val="Occ3385"/>
      <sheetName val="OtherDC3385"/>
      <sheetName val="OtherProgExp3385"/>
      <sheetName val="Clean3397"/>
      <sheetName val="Clean ALL"/>
      <sheetName val="RawDataCalcs"/>
      <sheetName val="Spring12CAF"/>
      <sheetName val="for pres"/>
      <sheetName val="Source"/>
      <sheetName val="Sheet1"/>
      <sheetName val="Sheet2"/>
      <sheetName val="Sheet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iscalImpact"/>
      <sheetName val="Total Expenses=YR1 rate"/>
      <sheetName val="RateOptions"/>
      <sheetName val="GeogVar"/>
      <sheetName val="CostDrivers"/>
      <sheetName val="CostSummary"/>
      <sheetName val="CleanData"/>
      <sheetName val="RawDataCalcs"/>
      <sheetName val="RawContractData"/>
      <sheetName val="Source"/>
      <sheetName val="Benchmark Statistics"/>
      <sheetName val="CleanData (2)"/>
      <sheetName val="RawDataCalcs (2)"/>
      <sheetName val="Lookups"/>
      <sheetName val="Source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PPORT122413"/>
      <sheetName val="Occ 122413"/>
      <sheetName val="Profit.Loss"/>
      <sheetName val="Staffing Chart"/>
      <sheetName val="ComparativeModls"/>
      <sheetName val="Travel"/>
      <sheetName val="Resi Rehab Model 121713"/>
      <sheetName val="Staffing Add-On"/>
      <sheetName val="OthProgExp&amp;Meals"/>
      <sheetName val="CatsRevised"/>
      <sheetName val="AdminAnlys"/>
      <sheetName val="Alt Salaries"/>
      <sheetName val="Lrg Program Calcs"/>
      <sheetName val="Resi Rehab Model 120213"/>
      <sheetName val="Resi Rehab Models112213"/>
      <sheetName val="CleanData3386&amp;3401 (2)"/>
      <sheetName val="Support Staff"/>
      <sheetName val="Counselor"/>
      <sheetName val="RecSp"/>
      <sheetName val="UFR_Ut3386"/>
      <sheetName val="MMARS"/>
      <sheetName val="UFRBedSizes"/>
      <sheetName val="CleanData3386&amp;3401"/>
      <sheetName val="RawDataCalcs3386&amp;3401"/>
      <sheetName val="Source3386&amp;3401"/>
      <sheetName val="Relief"/>
      <sheetName val="CAF"/>
      <sheetName val="CostSummary"/>
      <sheetName val="CleanData (2)3386&amp;3401"/>
      <sheetName val="RawDataCalcs (2)3386&amp;3401"/>
      <sheetName val="Lookup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dminAnlys"/>
      <sheetName val="AdminAnlys_noPP"/>
      <sheetName val="Support"/>
      <sheetName val="CatsRevised"/>
      <sheetName val="Resi Rehab Models112213"/>
      <sheetName val="Profit.Loss"/>
      <sheetName val="Per Day Templte"/>
      <sheetName val="MMARS"/>
      <sheetName val="UFRBedSizes"/>
      <sheetName val="RateOptions"/>
      <sheetName val="CostSummary"/>
      <sheetName val="ALLCleanData"/>
      <sheetName val="ALLRawDataCalcs"/>
      <sheetName val="ALLCleanData (2)"/>
      <sheetName val="ALLRawDataCalcs (2)"/>
      <sheetName val="Lookups"/>
      <sheetName val="Source"/>
      <sheetName val="Relief"/>
      <sheetName val="CAF"/>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UFR Staff Roster"/>
      <sheetName val="Complete UFR List"/>
      <sheetName val="List of Programs"/>
    </sheetNames>
    <sheetDataSet>
      <sheetData sheetId="0"/>
      <sheetData sheetId="1"/>
      <sheetData sheetId="2"/>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verview"/>
      <sheetName val="Provider Summary"/>
      <sheetName val="Provider Graph"/>
      <sheetName val="LOS Analysis"/>
      <sheetName val="LOS Data"/>
      <sheetName val="Area Sort"/>
      <sheetName val="Regional Sort"/>
      <sheetName val="Regional Graph"/>
      <sheetName val="Regional FTE Data"/>
      <sheetName val="FTE Data"/>
      <sheetName val="Regional Contracts"/>
      <sheetName val="Site Capacity"/>
      <sheetName val="UTIL GAP BY PROV"/>
      <sheetName val="UTIL GAP BY REG"/>
      <sheetName val="Lists"/>
    </sheetNames>
    <sheetDataSet>
      <sheetData sheetId="0"/>
      <sheetData sheetId="1"/>
      <sheetData sheetId="2" refreshError="1"/>
      <sheetData sheetId="3"/>
      <sheetData sheetId="4"/>
      <sheetData sheetId="5"/>
      <sheetData sheetId="6"/>
      <sheetData sheetId="7" refreshError="1"/>
      <sheetData sheetId="8"/>
      <sheetData sheetId="9"/>
      <sheetData sheetId="10"/>
      <sheetData sheetId="11"/>
      <sheetData sheetId="12"/>
      <sheetData sheetId="13"/>
      <sheetData sheetId="14"/>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1. FY15 UFR - Aggregate"/>
      <sheetName val="1. FY15 UFR - Pivot"/>
      <sheetName val="2a. FY13 Units"/>
      <sheetName val="3. CAF Spring 2015"/>
      <sheetName val="2b. Staff %"/>
      <sheetName val="2c. Service Length"/>
      <sheetName val="2d. FTE"/>
      <sheetName val="2e. Volunteers"/>
      <sheetName val="Workspace 1"/>
      <sheetName val="Workspace 2"/>
      <sheetName val="4. Rate Calculations"/>
      <sheetName val="Complete UFR List"/>
      <sheetName val="5. Fiscal Impact"/>
      <sheetName val="BARCC"/>
      <sheetName val="Center for H&amp;H"/>
      <sheetName val="Eliz. F."/>
      <sheetName val="Health Imp."/>
      <sheetName val="Ind. House"/>
      <sheetName val="Marthas Vineyard CS"/>
      <sheetName val="NELCWIT"/>
      <sheetName val="New Hope"/>
      <sheetName val="Pathways for Change"/>
      <sheetName val="Safe Place"/>
      <sheetName val="South Middlesex"/>
      <sheetName val="Wayside Y&amp;F"/>
      <sheetName val="YWCA Lawrence"/>
      <sheetName val="YWCA Western M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26" Type="http://schemas.openxmlformats.org/officeDocument/2006/relationships/hyperlink" Target="https://www.commbuys.com/bso/external/bidDetail.sdo?docId=BD-21-1023-1023C-1023L-54038&amp;external=true&amp;parentUrl=close" TargetMode="External"/><Relationship Id="rId21" Type="http://schemas.openxmlformats.org/officeDocument/2006/relationships/hyperlink" Target="https://www.commbuys.com/bso/external/bidDetail.sdo?docId=BD-22-1023-1023C-1023L-71806&amp;external=true&amp;parentUrl=close" TargetMode="External"/><Relationship Id="rId42" Type="http://schemas.openxmlformats.org/officeDocument/2006/relationships/hyperlink" Target="https://www.commbuys.com/bso/external/bidDetail.sdo?docId=BD-18-1023-1023C-1023L-23137&amp;external=true&amp;parentUrl=close" TargetMode="External"/><Relationship Id="rId47" Type="http://schemas.openxmlformats.org/officeDocument/2006/relationships/hyperlink" Target="https://www.commbuys.com/bso/external/bidDetail.sdo?docId=BD-21-1023-1023C-1023L-54038&amp;external=true&amp;parentUrl=close" TargetMode="External"/><Relationship Id="rId63" Type="http://schemas.openxmlformats.org/officeDocument/2006/relationships/hyperlink" Target="https://www.mass.gov/regulations/101-CMR-41400-rates-for-family-stabilization-services-0?_gl=1*xvyn2*_ga*MzE3MjYxLjE2ODk3ODgwNDk.*_ga_MCLPEGW7WM*MTY5NjM0NDU2My4xMS4xLjE2OTYzNDQ4MjkuMC4wLjA." TargetMode="External"/><Relationship Id="rId68" Type="http://schemas.openxmlformats.org/officeDocument/2006/relationships/hyperlink" Target="https://www.mass.gov/regulations/101-CMR-41400-rates-for-family-stabilization-services-0?_gl=1*xvyn2*_ga*MzE3MjYxLjE2ODk3ODgwNDk.*_ga_MCLPEGW7WM*MTY5NjM0NDU2My4xMS4xLjE2OTYzNDQ4MjkuMC4wLjA." TargetMode="External"/><Relationship Id="rId84" Type="http://schemas.openxmlformats.org/officeDocument/2006/relationships/hyperlink" Target="https://www.mass.gov/regulations/101-CMR-42400-rates-for-certain-developmental-and-support-services-0?_gl=1*lw2m03*_ga*MzE3MjYxLjE2ODk3ODgwNDk.*_ga_MCLPEGW7WM*MTY5NjM0NDU2My4xMS4xLjE2OTYzNDUxNjYuMC4wLjA." TargetMode="External"/><Relationship Id="rId89" Type="http://schemas.openxmlformats.org/officeDocument/2006/relationships/hyperlink" Target="https://www.mass.gov/regulations/101-CMR-41400-rates-for-family-stabilization-services-0?_gl=1*1odp9bq*_ga*MzE3MjYxLjE2ODk3ODgwNDk.*_ga_MCLPEGW7WM*MTY5NjM0NDU2My4xMS4xLjE2OTYzNDUyNTEuMC4wLjA." TargetMode="External"/><Relationship Id="rId16" Type="http://schemas.openxmlformats.org/officeDocument/2006/relationships/hyperlink" Target="https://www.commbuys.com/bso/external/bidDetail.sdo?docId=BD-22-1023-1023C-1023L-71806&amp;external=true&amp;parentUrl=close" TargetMode="External"/><Relationship Id="rId11" Type="http://schemas.openxmlformats.org/officeDocument/2006/relationships/hyperlink" Target="https://www.commbuys.com/bso/external/bidDetail.sdo?docId=BD-22-1023-1023C-1023L-71806&amp;external=true&amp;parentUrl=close" TargetMode="External"/><Relationship Id="rId32" Type="http://schemas.openxmlformats.org/officeDocument/2006/relationships/hyperlink" Target="https://www.commbuys.com/bso/external/bidDetail.sdo?docId=BD-24-1023-1023C-1023L-99267&amp;external=true&amp;parentUrl=close" TargetMode="External"/><Relationship Id="rId37" Type="http://schemas.openxmlformats.org/officeDocument/2006/relationships/hyperlink" Target="https://www.commbuys.com/bso/external/bidDetail.sdo?docId=BD-24-1023-1023C-1023L-98063&amp;external=true&amp;parentUrl=close" TargetMode="External"/><Relationship Id="rId53" Type="http://schemas.openxmlformats.org/officeDocument/2006/relationships/hyperlink" Target="https://www.mass.gov/regulations/101-CMR-42000-rates-for-adult-long-term-residential-services-0?_gl=1*e96e91*_ga*MzE3MjYxLjE2ODk3ODgwNDk.*_ga_MCLPEGW7WM*MTY5NjM0NDU2My4xMS4xLjE2OTYzNDQ1OTcuMC4wLjA." TargetMode="External"/><Relationship Id="rId58" Type="http://schemas.openxmlformats.org/officeDocument/2006/relationships/hyperlink" Target="https://www.mass.gov/regulations/101-CMR-31000-rates-for-adult-day-health-services?_gl=1*1kqvae2*_ga*MzE3MjYxLjE2ODk3ODgwNDk.*_ga_MCLPEGW7WM*MTY5NjM0NDU2My4xMS4xLjE2OTYzNDQ3MjEuMC4wLjA." TargetMode="External"/><Relationship Id="rId74" Type="http://schemas.openxmlformats.org/officeDocument/2006/relationships/hyperlink" Target="https://www.mass.gov/regulations/101-CMR-41400-rates-for-family-stabilization-services-0?_gl=1*xvyn2*_ga*MzE3MjYxLjE2ODk3ODgwNDk.*_ga_MCLPEGW7WM*MTY5NjM0NDU2My4xMS4xLjE2OTYzNDQ4MjkuMC4wLjA." TargetMode="External"/><Relationship Id="rId79" Type="http://schemas.openxmlformats.org/officeDocument/2006/relationships/hyperlink" Target="https://www.mass.gov/regulations/101-CMR-42300-rates-for-certain-in-home-basic-living-supports-0?_gl=1*1h3c6l9*_ga*MzE3MjYxLjE2ODk3ODgwNDk.*_ga_MCLPEGW7WM*MTY5NjM0NDU2My4xMS4xLjE2OTYzNDQ5NTIuMC4wLjA." TargetMode="External"/><Relationship Id="rId102" Type="http://schemas.openxmlformats.org/officeDocument/2006/relationships/hyperlink" Target="https://www.commbuys.com/bso/external/bidDetail.sdo?docId=BD-24-1023-1023C-1023L-94394&amp;external=true&amp;parentUrl=close" TargetMode="External"/><Relationship Id="rId5" Type="http://schemas.openxmlformats.org/officeDocument/2006/relationships/hyperlink" Target="https://www.commbuys.com/bso/external/bidDetail.sdo?docId=BD-23-1023-1023C-1023L-85261&amp;external=true&amp;parentUrl=close" TargetMode="External"/><Relationship Id="rId90" Type="http://schemas.openxmlformats.org/officeDocument/2006/relationships/hyperlink" Target="https://www.mass.gov/regulations/101-CMR-41400-rates-for-family-stabilization-services-0?_gl=1*1odp9bq*_ga*MzE3MjYxLjE2ODk3ODgwNDk.*_ga_MCLPEGW7WM*MTY5NjM0NDU2My4xMS4xLjE2OTYzNDUyNTEuMC4wLjA." TargetMode="External"/><Relationship Id="rId95" Type="http://schemas.openxmlformats.org/officeDocument/2006/relationships/hyperlink" Target="https://www.mass.gov/regulations/101-CMR-41400-rates-for-family-stabilization-services-0?_gl=1*1odp9bq*_ga*MzE3MjYxLjE2ODk3ODgwNDk.*_ga_MCLPEGW7WM*MTY5NjM0NDU2My4xMS4xLjE2OTYzNDUyNTEuMC4wLjA." TargetMode="External"/><Relationship Id="rId22" Type="http://schemas.openxmlformats.org/officeDocument/2006/relationships/hyperlink" Target="https://www.commbuys.com/bso/external/bidDetail.sdo?docId=BD-18-1023-1023C-1023L-23182&amp;external=true&amp;parentUrl=close" TargetMode="External"/><Relationship Id="rId27" Type="http://schemas.openxmlformats.org/officeDocument/2006/relationships/hyperlink" Target="https://www.commbuys.com/bso/external/bidDetail.sdo?docId=BD-21-1023-1023C-1023L-54038&amp;external=true&amp;parentUrl=close" TargetMode="External"/><Relationship Id="rId43" Type="http://schemas.openxmlformats.org/officeDocument/2006/relationships/hyperlink" Target="https://www.commbuys.com/bso/external/bidDetail.sdo?docId=BD-18-1023-1023C-1023L-23137&amp;external=true&amp;parentUrl=close" TargetMode="External"/><Relationship Id="rId48" Type="http://schemas.openxmlformats.org/officeDocument/2006/relationships/hyperlink" Target="https://www.commbuys.com/bso/external/bidDetail.sdo?docId=BD-17-1023-1023C-1023L-12969&amp;external=true&amp;parentUrl=close" TargetMode="External"/><Relationship Id="rId64" Type="http://schemas.openxmlformats.org/officeDocument/2006/relationships/hyperlink" Target="https://www.mass.gov/regulations/101-CMR-41400-rates-for-family-stabilization-services-0?_gl=1*xvyn2*_ga*MzE3MjYxLjE2ODk3ODgwNDk.*_ga_MCLPEGW7WM*MTY5NjM0NDU2My4xMS4xLjE2OTYzNDQ4MjkuMC4wLjA." TargetMode="External"/><Relationship Id="rId69" Type="http://schemas.openxmlformats.org/officeDocument/2006/relationships/hyperlink" Target="https://www.mass.gov/regulations/101-CMR-41400-rates-for-family-stabilization-services-0?_gl=1*xvyn2*_ga*MzE3MjYxLjE2ODk3ODgwNDk.*_ga_MCLPEGW7WM*MTY5NjM0NDU2My4xMS4xLjE2OTYzNDQ4MjkuMC4wLjA." TargetMode="External"/><Relationship Id="rId80" Type="http://schemas.openxmlformats.org/officeDocument/2006/relationships/hyperlink" Target="https://www.mass.gov/regulations/101-CMR-42400-rates-for-certain-developmental-and-support-services-0?_gl=1*146kn2j*_ga*MzE3MjYxLjE2ODk3ODgwNDk.*_ga_MCLPEGW7WM*MTY5NjM0NDU2My4xMS4xLjE2OTYzNDUwNDcuMC4wLjA." TargetMode="External"/><Relationship Id="rId85" Type="http://schemas.openxmlformats.org/officeDocument/2006/relationships/hyperlink" Target="https://www.mass.gov/regulations/101-CMR-41400-rates-for-family-stabilization-services-0?_gl=1*1vrhxq6*_ga*MzE3MjYxLjE2ODk3ODgwNDk.*_ga_MCLPEGW7WM*MTY5NjM0NDU2My4xMS4xLjE2OTYzNDUxMjMuMC4wLjA." TargetMode="External"/><Relationship Id="rId12" Type="http://schemas.openxmlformats.org/officeDocument/2006/relationships/hyperlink" Target="https://www.commbuys.com/bso/external/bidDetail.sdo?docId=BD-22-1023-1023C-1023L-71806&amp;external=true&amp;parentUrl=close" TargetMode="External"/><Relationship Id="rId17" Type="http://schemas.openxmlformats.org/officeDocument/2006/relationships/hyperlink" Target="https://www.commbuys.com/bso/external/bidDetail.sdo?docId=BD-22-1023-1023C-1023L-71806&amp;external=true&amp;parentUrl=close" TargetMode="External"/><Relationship Id="rId33" Type="http://schemas.openxmlformats.org/officeDocument/2006/relationships/hyperlink" Target="https://www.commbuys.com/bso/external/bidDetail.sdo?docId=BD-24-1023-1023C-1023L-100622&amp;external=true&amp;parentUrl=close" TargetMode="External"/><Relationship Id="rId38" Type="http://schemas.openxmlformats.org/officeDocument/2006/relationships/hyperlink" Target="https://www.commbuys.com/bso/external/bidDetail.sdo?docId=BD-18-1023-1023C-1023L-23006&amp;external=true&amp;parentUrl=close" TargetMode="External"/><Relationship Id="rId59" Type="http://schemas.openxmlformats.org/officeDocument/2006/relationships/hyperlink" Target="https://www.mass.gov/regulations/101-CMR-41900-rates-for-supported-employment-services-0?_gl=1*qloa2f*_ga*MzE3MjYxLjE2ODk3ODgwNDk.*_ga_MCLPEGW7WM*MTY5NjM0NDU2My4xMS4xLjE2OTYzNDQ3MzYuMC4wLjA." TargetMode="External"/><Relationship Id="rId103" Type="http://schemas.openxmlformats.org/officeDocument/2006/relationships/hyperlink" Target="https://www.commbuys.com/bso/external/bidDetail.sdo?docId=BD-24-1023-1023C-1023L-94394&amp;external=true&amp;parentUrl=close" TargetMode="External"/><Relationship Id="rId20" Type="http://schemas.openxmlformats.org/officeDocument/2006/relationships/hyperlink" Target="https://www.commbuys.com/bso/external/bidDetail.sdo?docId=BD-22-1023-1023C-1023L-71806&amp;external=true&amp;parentUrl=close" TargetMode="External"/><Relationship Id="rId41" Type="http://schemas.openxmlformats.org/officeDocument/2006/relationships/hyperlink" Target="https://www.commbuys.com/bso/external/bidDetail.sdo?docId=BD-19-1023-1023C-1023L-35242&amp;external=true&amp;parentUrl=close" TargetMode="External"/><Relationship Id="rId54" Type="http://schemas.openxmlformats.org/officeDocument/2006/relationships/hyperlink" Target="https://www.mass.gov/regulations/101-CMR-42000-rates-for-adult-long-term-residential-services-0?_gl=1*e96e91*_ga*MzE3MjYxLjE2ODk3ODgwNDk.*_ga_MCLPEGW7WM*MTY5NjM0NDU2My4xMS4xLjE2OTYzNDQ1OTcuMC4wLjA." TargetMode="External"/><Relationship Id="rId62" Type="http://schemas.openxmlformats.org/officeDocument/2006/relationships/hyperlink" Target="https://www.mass.gov/regulations/101-CMR-41400-rates-for-family-stabilization-services-0?_gl=1*xvyn2*_ga*MzE3MjYxLjE2ODk3ODgwNDk.*_ga_MCLPEGW7WM*MTY5NjM0NDU2My4xMS4xLjE2OTYzNDQ4MjkuMC4wLjA." TargetMode="External"/><Relationship Id="rId70" Type="http://schemas.openxmlformats.org/officeDocument/2006/relationships/hyperlink" Target="https://www.mass.gov/regulations/101-CMR-41400-rates-for-family-stabilization-services-0?_gl=1*xvyn2*_ga*MzE3MjYxLjE2ODk3ODgwNDk.*_ga_MCLPEGW7WM*MTY5NjM0NDU2My4xMS4xLjE2OTYzNDQ4MjkuMC4wLjA." TargetMode="External"/><Relationship Id="rId75" Type="http://schemas.openxmlformats.org/officeDocument/2006/relationships/hyperlink" Target="https://www.mass.gov/regulations/101-CMR-41400-rates-for-family-stabilization-services-0?_gl=1*xvyn2*_ga*MzE3MjYxLjE2ODk3ODgwNDk.*_ga_MCLPEGW7WM*MTY5NjM0NDU2My4xMS4xLjE2OTYzNDQ4MjkuMC4wLjA." TargetMode="External"/><Relationship Id="rId83" Type="http://schemas.openxmlformats.org/officeDocument/2006/relationships/hyperlink" Target="https://www.mass.gov/regulations/101-CMR-42200-rates-for-general-programs-disability-services-0?_gl=1*1b4naxe*_ga*MzE3MjYxLjE2ODk3ODgwNDk.*_ga_MCLPEGW7WM*MTY5NjM0NDU2My4xMS4xLjE2OTYzNDUwODkuMC4wLjA." TargetMode="External"/><Relationship Id="rId88" Type="http://schemas.openxmlformats.org/officeDocument/2006/relationships/hyperlink" Target="https://www.mass.gov/regulations/101-CMR-41400-rates-for-family-stabilization-services-0?_gl=1*1odp9bq*_ga*MzE3MjYxLjE2ODk3ODgwNDk.*_ga_MCLPEGW7WM*MTY5NjM0NDU2My4xMS4xLjE2OTYzNDUyNTEuMC4wLjA." TargetMode="External"/><Relationship Id="rId91" Type="http://schemas.openxmlformats.org/officeDocument/2006/relationships/hyperlink" Target="https://www.mass.gov/regulations/101-CMR-41400-rates-for-family-stabilization-services-0?_gl=1*1odp9bq*_ga*MzE3MjYxLjE2ODk3ODgwNDk.*_ga_MCLPEGW7WM*MTY5NjM0NDU2My4xMS4xLjE2OTYzNDUyNTEuMC4wLjA." TargetMode="External"/><Relationship Id="rId96" Type="http://schemas.openxmlformats.org/officeDocument/2006/relationships/hyperlink" Target="https://www.commbuys.com/bso/external/bidDetail.sdo?docId=BD-25-1023-1023C-1023L-113734&amp;external=true&amp;parentUrl=close" TargetMode="External"/><Relationship Id="rId1" Type="http://schemas.openxmlformats.org/officeDocument/2006/relationships/hyperlink" Target="https://www.commbuys.com/bso/external/bidDetail.sdo?docId=BD-24-1023-1023C-1023L-98547&amp;external=true&amp;parentUrl=close" TargetMode="External"/><Relationship Id="rId6" Type="http://schemas.openxmlformats.org/officeDocument/2006/relationships/hyperlink" Target="https://www.commbuys.com/bso/external/bidDetail.sdo?docId=BD-23-1023-1023C-1023L-85261&amp;external=true&amp;parentUrl=close" TargetMode="External"/><Relationship Id="rId15" Type="http://schemas.openxmlformats.org/officeDocument/2006/relationships/hyperlink" Target="https://www.commbuys.com/bso/external/bidDetail.sdo?docId=BD-22-1023-1023C-1023L-71806&amp;external=true&amp;parentUrl=close" TargetMode="External"/><Relationship Id="rId23" Type="http://schemas.openxmlformats.org/officeDocument/2006/relationships/hyperlink" Target="https://www.commbuys.com/bso/external/bidDetail.sdo?docId=BD-18-1023-1023C-1023L-23182&amp;external=true&amp;parentUrl=close" TargetMode="External"/><Relationship Id="rId28" Type="http://schemas.openxmlformats.org/officeDocument/2006/relationships/hyperlink" Target="https://www.commbuys.com/bso/external/bidDetail.sdo?docId=BD-21-1023-1023C-1023L-54038&amp;external=true&amp;parentUrl=close" TargetMode="External"/><Relationship Id="rId36" Type="http://schemas.openxmlformats.org/officeDocument/2006/relationships/hyperlink" Target="https://www.commbuys.com/bso/external/bidDetail.sdo?docId=BD-19-1023-1023C-1023L-34875&amp;external=true&amp;parentUrl=close" TargetMode="External"/><Relationship Id="rId49" Type="http://schemas.openxmlformats.org/officeDocument/2006/relationships/hyperlink" Target="https://www.commbuys.com/bso/external/bidDetail.sdo?docId=BD-24-1023-DMR50-S5700-98624&amp;external=true&amp;parentUrl=close" TargetMode="External"/><Relationship Id="rId57" Type="http://schemas.openxmlformats.org/officeDocument/2006/relationships/hyperlink" Target="https://www.mass.gov/regulations/101-CMR-41500-rates-for-community-based-day-support-services-0?_gl=1*bc1ou1*_ga*MzE3MjYxLjE2ODk3ODgwNDk.*_ga_MCLPEGW7WM*MTY5NjM0NDU2My4xMS4xLjE2OTYzNDQ2OTkuMC4wLjA." TargetMode="External"/><Relationship Id="rId10" Type="http://schemas.openxmlformats.org/officeDocument/2006/relationships/hyperlink" Target="https://www.commbuys.com/bso/external/bidDetail.sdo?docId=BD-22-1023-1023C-1023L-71806&amp;external=true&amp;parentUrl=close" TargetMode="External"/><Relationship Id="rId31" Type="http://schemas.openxmlformats.org/officeDocument/2006/relationships/hyperlink" Target="https://www.commbuys.com/bso/external/bidDetail.sdo?docId=BD-24-1023-1023C-1023L-99267&amp;external=true&amp;parentUrl=close" TargetMode="External"/><Relationship Id="rId44" Type="http://schemas.openxmlformats.org/officeDocument/2006/relationships/hyperlink" Target="https://www.commbuys.com/bso/external/bidDetail.sdo?docId=BD-18-1023-1023C-1023L-23137&amp;external=true&amp;parentUrl=close" TargetMode="External"/><Relationship Id="rId52" Type="http://schemas.openxmlformats.org/officeDocument/2006/relationships/hyperlink" Target="https://www.mass.gov/regulations/101-CMR-42000-rates-for-adult-long-term-residential-services-0?_gl=1*e96e91*_ga*MzE3MjYxLjE2ODk3ODgwNDk.*_ga_MCLPEGW7WM*MTY5NjM0NDU2My4xMS4xLjE2OTYzNDQ1OTcuMC4wLjA." TargetMode="External"/><Relationship Id="rId60" Type="http://schemas.openxmlformats.org/officeDocument/2006/relationships/hyperlink" Target="https://www.mass.gov/regulations/101-CMR-41900-rates-for-supported-employment-services-0?_gl=1*qloa2f*_ga*MzE3MjYxLjE2ODk3ODgwNDk.*_ga_MCLPEGW7WM*MTY5NjM0NDU2My4xMS4xLjE2OTYzNDQ3MzYuMC4wLjA." TargetMode="External"/><Relationship Id="rId65" Type="http://schemas.openxmlformats.org/officeDocument/2006/relationships/hyperlink" Target="https://www.mass.gov/regulations/101-CMR-41400-rates-for-family-stabilization-services-0?_gl=1*xvyn2*_ga*MzE3MjYxLjE2ODk3ODgwNDk.*_ga_MCLPEGW7WM*MTY5NjM0NDU2My4xMS4xLjE2OTYzNDQ4MjkuMC4wLjA." TargetMode="External"/><Relationship Id="rId73" Type="http://schemas.openxmlformats.org/officeDocument/2006/relationships/hyperlink" Target="https://www.mass.gov/regulations/101-CMR-41400-rates-for-family-stabilization-services-0?_gl=1*xvyn2*_ga*MzE3MjYxLjE2ODk3ODgwNDk.*_ga_MCLPEGW7WM*MTY5NjM0NDU2My4xMS4xLjE2OTYzNDQ4MjkuMC4wLjA." TargetMode="External"/><Relationship Id="rId78" Type="http://schemas.openxmlformats.org/officeDocument/2006/relationships/hyperlink" Target="https://www.mass.gov/regulations/101-CMR-42300-rates-for-certain-in-home-basic-living-supports-0?_gl=1*1h3c6l9*_ga*MzE3MjYxLjE2ODk3ODgwNDk.*_ga_MCLPEGW7WM*MTY5NjM0NDU2My4xMS4xLjE2OTYzNDQ5NTIuMC4wLjA." TargetMode="External"/><Relationship Id="rId81" Type="http://schemas.openxmlformats.org/officeDocument/2006/relationships/hyperlink" Target="https://www.mass.gov/regulations/101-CMR-42400-rates-for-certain-developmental-and-support-services-0?_gl=1*146kn2j*_ga*MzE3MjYxLjE2ODk3ODgwNDk.*_ga_MCLPEGW7WM*MTY5NjM0NDU2My4xMS4xLjE2OTYzNDUwNDcuMC4wLjA." TargetMode="External"/><Relationship Id="rId86" Type="http://schemas.openxmlformats.org/officeDocument/2006/relationships/hyperlink" Target="https://www.mass.gov/regulations/101-CMR-41900-rates-for-supported-employment-services-0?_gl=1*1f1y25w*_ga*MzE3MjYxLjE2ODk3ODgwNDk.*_ga_MCLPEGW7WM*MTY5NjM0NDU2My4xMS4xLjE2OTYzNDUxOTUuMC4wLjA." TargetMode="External"/><Relationship Id="rId94" Type="http://schemas.openxmlformats.org/officeDocument/2006/relationships/hyperlink" Target="https://www.commbuys.com/bso/external/bidDetail.sdo?docId=BD-17-1023-1023C-1023L-13069&amp;external=true&amp;parentUrl=close" TargetMode="External"/><Relationship Id="rId99" Type="http://schemas.openxmlformats.org/officeDocument/2006/relationships/hyperlink" Target="https://www.commbuys.com/bso/external/bidDetail.sdo?docId=BD-25-1023-1023C-1023L-110770&amp;external=true&amp;parentUrl=close" TargetMode="External"/><Relationship Id="rId101" Type="http://schemas.openxmlformats.org/officeDocument/2006/relationships/hyperlink" Target="https://www.commbuys.com/bso/external/bidDetail.sdo?docId=BD-25-1023-1023C-1023L-110770&amp;external=true&amp;parentUrl=close" TargetMode="External"/><Relationship Id="rId4" Type="http://schemas.openxmlformats.org/officeDocument/2006/relationships/hyperlink" Target="https://www.commbuys.com/bso/external/bidDetail.sdo?docId=BD-23-1023-1023C-1023L-85261&amp;external=true&amp;parentUrl=close" TargetMode="External"/><Relationship Id="rId9" Type="http://schemas.openxmlformats.org/officeDocument/2006/relationships/hyperlink" Target="https://www.commbuys.com/bso/external/bidDetail.sdo?docId=BD-19-1023-1023C-1023L-35242&amp;external=true&amp;parentUrl=close" TargetMode="External"/><Relationship Id="rId13" Type="http://schemas.openxmlformats.org/officeDocument/2006/relationships/hyperlink" Target="https://www.commbuys.com/bso/external/bidDetail.sdo?docId=BD-22-1023-1023C-1023L-71806&amp;external=true&amp;parentUrl=close" TargetMode="External"/><Relationship Id="rId18" Type="http://schemas.openxmlformats.org/officeDocument/2006/relationships/hyperlink" Target="https://www.commbuys.com/bso/external/bidDetail.sdo?docId=BD-22-1023-1023C-1023L-71806&amp;external=true&amp;parentUrl=close" TargetMode="External"/><Relationship Id="rId39" Type="http://schemas.openxmlformats.org/officeDocument/2006/relationships/hyperlink" Target="https://www.commbuys.com/bso/external/bidDetail.sdo?docId=BD-21-1023-1023C-1023L-60790&amp;external=true&amp;parentUrl=close" TargetMode="External"/><Relationship Id="rId34" Type="http://schemas.openxmlformats.org/officeDocument/2006/relationships/hyperlink" Target="https://www.commbuys.com/bso/external/bidDetail.sdo?docId=BD-24-1023-1023C-1023L-100622&amp;external=true&amp;parentUrl=close" TargetMode="External"/><Relationship Id="rId50" Type="http://schemas.openxmlformats.org/officeDocument/2006/relationships/hyperlink" Target="https://www.mass.gov/regulations/101-CMR-41100-rates-for-certain-placement-support-and-shared-living-services-0?_gl=1*qxs1bg*_ga*MzE3MjYxLjE2ODk3ODgwNDk.*_ga_MCLPEGW7WM*MTY5NjM0NDU2My4xMS4wLjE2OTYzNDQ1NjMuMC4wLjA." TargetMode="External"/><Relationship Id="rId55" Type="http://schemas.openxmlformats.org/officeDocument/2006/relationships/hyperlink" Target="https://www.mass.gov/regulations/101-CMR-42000-rates-for-adult-long-term-residential-services-0?_gl=1*e96e91*_ga*MzE3MjYxLjE2ODk3ODgwNDk.*_ga_MCLPEGW7WM*MTY5NjM0NDU2My4xMS4xLjE2OTYzNDQ1OTcuMC4wLjA." TargetMode="External"/><Relationship Id="rId76" Type="http://schemas.openxmlformats.org/officeDocument/2006/relationships/hyperlink" Target="https://www.mass.gov/regulations/101-CMR-41400-rates-for-family-stabilization-services-0?_gl=1*xvyn2*_ga*MzE3MjYxLjE2ODk3ODgwNDk.*_ga_MCLPEGW7WM*MTY5NjM0NDU2My4xMS4xLjE2OTYzNDQ4MjkuMC4wLjA." TargetMode="External"/><Relationship Id="rId97" Type="http://schemas.openxmlformats.org/officeDocument/2006/relationships/hyperlink" Target="https://www.commbuys.com/bso/external/bidDetail.sdo?docId=BD-25-1023-1023C-1023L-113734&amp;external=true&amp;parentUrl=close" TargetMode="External"/><Relationship Id="rId104" Type="http://schemas.openxmlformats.org/officeDocument/2006/relationships/hyperlink" Target="https://www.commbuys.com/bso/external/bidDetail.sdo?docId=BD-25-1023-1023C-1023L-114437&amp;external=true&amp;parentUrl=close" TargetMode="External"/><Relationship Id="rId7" Type="http://schemas.openxmlformats.org/officeDocument/2006/relationships/hyperlink" Target="https://www.commbuys.com/bso/external/bidDetail.sdo?docId=BD-23-1023-1023C-1023L-85261&amp;external=true&amp;parentUrl=close" TargetMode="External"/><Relationship Id="rId71" Type="http://schemas.openxmlformats.org/officeDocument/2006/relationships/hyperlink" Target="https://www.mass.gov/regulations/101-CMR-41400-rates-for-family-stabilization-services-0?_gl=1*xvyn2*_ga*MzE3MjYxLjE2ODk3ODgwNDk.*_ga_MCLPEGW7WM*MTY5NjM0NDU2My4xMS4xLjE2OTYzNDQ4MjkuMC4wLjA." TargetMode="External"/><Relationship Id="rId92" Type="http://schemas.openxmlformats.org/officeDocument/2006/relationships/hyperlink" Target="https://www.mass.gov/regulations/101-CMR-42300-rates-for-certain-in-home-basic-living-supports-0?_gl=1*od9pc6*_ga*MzE3MjYxLjE2ODk3ODgwNDk.*_ga_MCLPEGW7WM*MTY5NjM0NDU2My4xMS4xLjE2OTYzNDUzMDAuMC4wLjA." TargetMode="External"/><Relationship Id="rId2" Type="http://schemas.openxmlformats.org/officeDocument/2006/relationships/hyperlink" Target="https://www.commbuys.com/bso/external/bidDetail.sdo?docId=BD-24-1023-1023C-1023L-98547&amp;external=true&amp;parentUrl=close" TargetMode="External"/><Relationship Id="rId29" Type="http://schemas.openxmlformats.org/officeDocument/2006/relationships/hyperlink" Target="https://www.commbuys.com/bso/external/bidDetail.sdo?docId=BD-21-1023-1023C-1023L-54038&amp;external=true&amp;parentUrl=close" TargetMode="External"/><Relationship Id="rId24" Type="http://schemas.openxmlformats.org/officeDocument/2006/relationships/hyperlink" Target="https://www.commbuys.com/bso/external/bidDetail.sdo?docId=BD-23-1023-1023C-1023L-84292&amp;external=true&amp;parentUrl=close" TargetMode="External"/><Relationship Id="rId40" Type="http://schemas.openxmlformats.org/officeDocument/2006/relationships/hyperlink" Target="https://www.commbuys.com/bso/external/bidDetail.sdo?docId=BD-19-1023-1023C-1023L-35242&amp;external=true&amp;parentUrl=close" TargetMode="External"/><Relationship Id="rId45" Type="http://schemas.openxmlformats.org/officeDocument/2006/relationships/hyperlink" Target="https://www.commbuys.com/bso/external/bidDetail.sdo?docId=BD-18-1023-1023C-1023L-23137&amp;external=true&amp;parentUrl=close" TargetMode="External"/><Relationship Id="rId66" Type="http://schemas.openxmlformats.org/officeDocument/2006/relationships/hyperlink" Target="https://www.mass.gov/regulations/101-CMR-41400-rates-for-family-stabilization-services-0?_gl=1*xvyn2*_ga*MzE3MjYxLjE2ODk3ODgwNDk.*_ga_MCLPEGW7WM*MTY5NjM0NDU2My4xMS4xLjE2OTYzNDQ4MjkuMC4wLjA." TargetMode="External"/><Relationship Id="rId87" Type="http://schemas.openxmlformats.org/officeDocument/2006/relationships/hyperlink" Target="https://www.mass.gov/regulations/101-CMR-41900-rates-for-supported-employment-services-0?_gl=1*1f1y25w*_ga*MzE3MjYxLjE2ODk3ODgwNDk.*_ga_MCLPEGW7WM*MTY5NjM0NDU2My4xMS4xLjE2OTYzNDUxOTUuMC4wLjA." TargetMode="External"/><Relationship Id="rId61" Type="http://schemas.openxmlformats.org/officeDocument/2006/relationships/hyperlink" Target="https://www.mass.gov/regulations/101-CMR-34800-rates-for-day-habilitation-services-0?_gl=1*1y2y11y*_ga*MzE3MjYxLjE2ODk3ODgwNDk.*_ga_MCLPEGW7WM*MTY5NjM0NDU2My4xMS4xLjE2OTYzNDQ3NTYuMC4wLjA." TargetMode="External"/><Relationship Id="rId82" Type="http://schemas.openxmlformats.org/officeDocument/2006/relationships/hyperlink" Target="https://www.mass.gov/regulations/101-CMR-41500-rates-for-community-based-day-support-services-0?_gl=1*7ugjcz*_ga*MzE3MjYxLjE2ODk3ODgwNDk.*_ga_MCLPEGW7WM*MTY5NjM0NDU2My4xMS4xLjE2OTYzNDUwNjIuMC4wLjA." TargetMode="External"/><Relationship Id="rId19" Type="http://schemas.openxmlformats.org/officeDocument/2006/relationships/hyperlink" Target="https://www.commbuys.com/bso/external/bidDetail.sdo?docId=BD-22-1023-1023C-1023L-71806&amp;external=true&amp;parentUrl=close" TargetMode="External"/><Relationship Id="rId14" Type="http://schemas.openxmlformats.org/officeDocument/2006/relationships/hyperlink" Target="https://www.commbuys.com/bso/external/bidDetail.sdo?docId=BD-22-1023-1023C-1023L-71806&amp;external=true&amp;parentUrl=close" TargetMode="External"/><Relationship Id="rId30" Type="http://schemas.openxmlformats.org/officeDocument/2006/relationships/hyperlink" Target="https://www.commbuys.com/bso/external/bidDetail.sdo?docId=BD-16-1023-1023C-1023L-00000006399&amp;external=true&amp;parentUrl=close" TargetMode="External"/><Relationship Id="rId35" Type="http://schemas.openxmlformats.org/officeDocument/2006/relationships/hyperlink" Target="https://www.commbuys.com/bso/external/bidDetail.sdo?docId=BD-21-1023-1023C-1023L-54038&amp;external=true&amp;parentUrl=close" TargetMode="External"/><Relationship Id="rId56" Type="http://schemas.openxmlformats.org/officeDocument/2006/relationships/hyperlink" Target="https://www.mass.gov/regulations/101-CMR-42000-rates-for-adult-long-term-residential-services-0?_gl=1*e96e91*_ga*MzE3MjYxLjE2ODk3ODgwNDk.*_ga_MCLPEGW7WM*MTY5NjM0NDU2My4xMS4xLjE2OTYzNDQ1OTcuMC4wLjA." TargetMode="External"/><Relationship Id="rId77" Type="http://schemas.openxmlformats.org/officeDocument/2006/relationships/hyperlink" Target="https://www.mass.gov/regulations/101-CMR-42000-rates-for-adult-long-term-residential-services-0?_gl=1*h4y0ps*_ga*MzE3MjYxLjE2ODk3ODgwNDk.*_ga_MCLPEGW7WM*MTY5NjM0NDU2My4xMS4xLjE2OTYzNDQ4OTYuMC4wLjA." TargetMode="External"/><Relationship Id="rId100" Type="http://schemas.openxmlformats.org/officeDocument/2006/relationships/hyperlink" Target="https://www.commbuys.com/bso/external/bidDetail.sdo?docId=BD-25-1023-1023C-1023L-110770&amp;external=true&amp;parentUrl=close" TargetMode="External"/><Relationship Id="rId105" Type="http://schemas.openxmlformats.org/officeDocument/2006/relationships/printerSettings" Target="../printerSettings/printerSettings12.bin"/><Relationship Id="rId8" Type="http://schemas.openxmlformats.org/officeDocument/2006/relationships/hyperlink" Target="https://www.commbuys.com/bso/external/bidDetail.sdo?docId=BD-19-1023-1023C-1023L-35242&amp;external=true&amp;parentUrl=close" TargetMode="External"/><Relationship Id="rId51" Type="http://schemas.openxmlformats.org/officeDocument/2006/relationships/hyperlink" Target="https://www.mass.gov/regulations/101-CMR-41100-rates-for-certain-placement-support-and-shared-living-services-0?_gl=1*qxs1bg*_ga*MzE3MjYxLjE2ODk3ODgwNDk.*_ga_MCLPEGW7WM*MTY5NjM0NDU2My4xMS4wLjE2OTYzNDQ1NjMuMC4wLjA." TargetMode="External"/><Relationship Id="rId72" Type="http://schemas.openxmlformats.org/officeDocument/2006/relationships/hyperlink" Target="https://www.mass.gov/regulations/101-CMR-41400-rates-for-family-stabilization-services-0?_gl=1*xvyn2*_ga*MzE3MjYxLjE2ODk3ODgwNDk.*_ga_MCLPEGW7WM*MTY5NjM0NDU2My4xMS4xLjE2OTYzNDQ4MjkuMC4wLjA." TargetMode="External"/><Relationship Id="rId93" Type="http://schemas.openxmlformats.org/officeDocument/2006/relationships/hyperlink" Target="https://www.mass.gov/regulations/101-CMR-42400-rates-for-certain-developmental-and-support-services-0?_gl=1*lw2m03*_ga*MzE3MjYxLjE2ODk3ODgwNDk.*_ga_MCLPEGW7WM*MTY5NjM0NDU2My4xMS4xLjE2OTYzNDUxNjYuMC4wLjA." TargetMode="External"/><Relationship Id="rId98" Type="http://schemas.openxmlformats.org/officeDocument/2006/relationships/hyperlink" Target="https://www.commbuys.com/bso/external/bidDetail.sdo?docId=BD-25-1023-1023C-1023L-113734&amp;external=true&amp;parentUrl=close" TargetMode="External"/><Relationship Id="rId3" Type="http://schemas.openxmlformats.org/officeDocument/2006/relationships/hyperlink" Target="https://www.commbuys.com/bso/external/bidDetail.sdo?docId=BD-23-1023-1023C-1023L-85261&amp;external=true&amp;parentUrl=close" TargetMode="External"/><Relationship Id="rId25" Type="http://schemas.openxmlformats.org/officeDocument/2006/relationships/hyperlink" Target="https://www.commbuys.com/bso/external/bidDetail.sdo?docId=BD-21-1023-1023C-1023L-54038&amp;external=true&amp;parentUrl=close" TargetMode="External"/><Relationship Id="rId46" Type="http://schemas.openxmlformats.org/officeDocument/2006/relationships/hyperlink" Target="https://www.commbuys.com/bso/external/bidDetail.sdo?docId=BD-24-1023-1023C-1023L-94294&amp;external=true&amp;parentUrl=close" TargetMode="External"/><Relationship Id="rId67" Type="http://schemas.openxmlformats.org/officeDocument/2006/relationships/hyperlink" Target="https://www.mass.gov/regulations/101-CMR-41400-rates-for-family-stabilization-services-0?_gl=1*xvyn2*_ga*MzE3MjYxLjE2ODk3ODgwNDk.*_ga_MCLPEGW7WM*MTY5NjM0NDU2My4xMS4xLjE2OTYzNDQ4MjkuMC4wLjA."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s://www.mass.gov/regulations/101-CMR-42200-rates-for-general-programs-disability-services" TargetMode="External"/><Relationship Id="rId3" Type="http://schemas.openxmlformats.org/officeDocument/2006/relationships/hyperlink" Target="https://www.mass.gov/regulations/101-CMR-42300-rates-for-certain-in-home-basic-living-supports" TargetMode="External"/><Relationship Id="rId7" Type="http://schemas.openxmlformats.org/officeDocument/2006/relationships/hyperlink" Target="https://www.mass.gov/regulations/101-CMR-41400-rates-for-family-stabilization-services" TargetMode="External"/><Relationship Id="rId2" Type="http://schemas.openxmlformats.org/officeDocument/2006/relationships/hyperlink" Target="https://www.mass.gov/regulations/101-CMR-42000-rates-for-adult-long-term-residential-services" TargetMode="External"/><Relationship Id="rId1" Type="http://schemas.openxmlformats.org/officeDocument/2006/relationships/hyperlink" Target="https://www.mass.gov/regulations/101-CMR-41100-rates-for-certain-placement-support-and-shared-living-services" TargetMode="External"/><Relationship Id="rId6" Type="http://schemas.openxmlformats.org/officeDocument/2006/relationships/hyperlink" Target="https://www.mass.gov/regulations/101-CMR-34800-rates-for-day-habilitation-services" TargetMode="External"/><Relationship Id="rId5" Type="http://schemas.openxmlformats.org/officeDocument/2006/relationships/hyperlink" Target="https://www.mass.gov/regulations/101-CMR-41900-rates-for-supported-employment-services" TargetMode="External"/><Relationship Id="rId4" Type="http://schemas.openxmlformats.org/officeDocument/2006/relationships/hyperlink" Target="https://www.mass.gov/regulations/101-CMR-41500-rates-for-community-based-day-support-services" TargetMode="External"/><Relationship Id="rId9" Type="http://schemas.openxmlformats.org/officeDocument/2006/relationships/hyperlink" Target="https://www.mass.gov/regulations/101-CMR-42400-rates-for-certain-developmental-and-support-services"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E88487-C3C0-4E6C-BCC4-D714F8BF2EFB}">
  <sheetPr>
    <tabColor rgb="FFFFC000"/>
  </sheetPr>
  <dimension ref="B3:F11"/>
  <sheetViews>
    <sheetView workbookViewId="0">
      <selection activeCell="E31" sqref="E31"/>
    </sheetView>
  </sheetViews>
  <sheetFormatPr defaultRowHeight="14.5"/>
  <sheetData>
    <row r="3" spans="2:6">
      <c r="B3" s="77">
        <v>44013</v>
      </c>
      <c r="C3">
        <v>31</v>
      </c>
      <c r="E3" s="77">
        <v>44197</v>
      </c>
      <c r="F3">
        <v>31</v>
      </c>
    </row>
    <row r="4" spans="2:6">
      <c r="B4" s="77">
        <v>44044</v>
      </c>
      <c r="C4">
        <v>31</v>
      </c>
      <c r="E4" s="77">
        <v>44228</v>
      </c>
      <c r="F4">
        <v>28</v>
      </c>
    </row>
    <row r="5" spans="2:6">
      <c r="B5" s="77">
        <v>44075</v>
      </c>
      <c r="C5">
        <v>30</v>
      </c>
      <c r="E5" s="77">
        <v>44256</v>
      </c>
      <c r="F5">
        <v>31</v>
      </c>
    </row>
    <row r="6" spans="2:6">
      <c r="B6" s="77">
        <v>44105</v>
      </c>
      <c r="C6">
        <v>31</v>
      </c>
      <c r="E6" s="77">
        <v>44287</v>
      </c>
      <c r="F6">
        <v>30</v>
      </c>
    </row>
    <row r="7" spans="2:6">
      <c r="B7" s="77">
        <v>44136</v>
      </c>
      <c r="C7">
        <v>30</v>
      </c>
      <c r="E7" s="77">
        <v>44317</v>
      </c>
      <c r="F7">
        <v>31</v>
      </c>
    </row>
    <row r="8" spans="2:6">
      <c r="B8" s="77">
        <v>44166</v>
      </c>
      <c r="C8">
        <v>31</v>
      </c>
      <c r="E8" s="77">
        <v>44348</v>
      </c>
      <c r="F8">
        <v>30</v>
      </c>
    </row>
    <row r="9" spans="2:6">
      <c r="C9">
        <f>SUM(C3:C8)</f>
        <v>184</v>
      </c>
      <c r="F9">
        <f>SUM(F3:F8)</f>
        <v>181</v>
      </c>
    </row>
    <row r="10" spans="2:6">
      <c r="C10" s="78">
        <v>0.95</v>
      </c>
      <c r="F10" s="78">
        <v>0.95</v>
      </c>
    </row>
    <row r="11" spans="2:6">
      <c r="C11" s="79">
        <f>C9*C10</f>
        <v>174.79999999999998</v>
      </c>
      <c r="D11" s="80"/>
      <c r="E11" s="80"/>
      <c r="F11" s="79">
        <f>F9*F10</f>
        <v>171.95</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14"/>
  <sheetViews>
    <sheetView zoomScale="110" zoomScaleNormal="110" workbookViewId="0">
      <selection activeCell="C15" sqref="C15"/>
    </sheetView>
  </sheetViews>
  <sheetFormatPr defaultColWidth="9.1796875" defaultRowHeight="14.5"/>
  <cols>
    <col min="1" max="1" width="9.1796875" style="3"/>
    <col min="2" max="2" width="47.81640625" style="3" customWidth="1"/>
    <col min="3" max="3" width="16.81640625" style="3" customWidth="1"/>
    <col min="4" max="4" width="15.81640625" style="13" customWidth="1"/>
    <col min="5" max="5" width="13.81640625" style="3" bestFit="1" customWidth="1"/>
    <col min="6" max="16384" width="9.1796875" style="3"/>
  </cols>
  <sheetData>
    <row r="1" spans="1:5" ht="15.5">
      <c r="A1" s="33" t="s">
        <v>476</v>
      </c>
      <c r="B1" s="27"/>
      <c r="C1" s="27"/>
    </row>
    <row r="2" spans="1:5">
      <c r="A2" s="13"/>
      <c r="B2" s="1"/>
      <c r="C2" s="1"/>
    </row>
    <row r="3" spans="1:5">
      <c r="A3" s="12" t="s">
        <v>21</v>
      </c>
      <c r="B3" s="11"/>
      <c r="C3" s="11"/>
    </row>
    <row r="4" spans="1:5">
      <c r="A4" s="12" t="s">
        <v>20</v>
      </c>
      <c r="B4" s="1"/>
      <c r="C4" s="1"/>
    </row>
    <row r="5" spans="1:5">
      <c r="A5" s="12" t="s">
        <v>377</v>
      </c>
      <c r="B5" s="1"/>
      <c r="C5" s="1"/>
    </row>
    <row r="6" spans="1:5">
      <c r="A6" s="30"/>
      <c r="B6" s="1"/>
      <c r="C6" s="1"/>
    </row>
    <row r="7" spans="1:5" ht="32.5" customHeight="1">
      <c r="A7" s="14" t="s">
        <v>17</v>
      </c>
      <c r="B7" s="71" t="s">
        <v>19</v>
      </c>
      <c r="C7" s="25" t="s">
        <v>7</v>
      </c>
      <c r="D7" s="25" t="s">
        <v>343</v>
      </c>
      <c r="E7" s="25" t="s">
        <v>477</v>
      </c>
    </row>
    <row r="8" spans="1:5">
      <c r="A8" s="7">
        <v>3253</v>
      </c>
      <c r="B8" s="26" t="s">
        <v>18</v>
      </c>
      <c r="C8" s="15" t="s">
        <v>354</v>
      </c>
      <c r="D8" s="111">
        <f>E8/4</f>
        <v>25.36</v>
      </c>
      <c r="E8" s="15">
        <v>101.44</v>
      </c>
    </row>
    <row r="9" spans="1:5">
      <c r="A9" s="7">
        <v>3253</v>
      </c>
      <c r="B9" s="5" t="s">
        <v>37</v>
      </c>
      <c r="C9" s="15" t="s">
        <v>354</v>
      </c>
      <c r="D9" s="111">
        <f>E9/4</f>
        <v>17.61</v>
      </c>
      <c r="E9" s="183">
        <v>70.44</v>
      </c>
    </row>
    <row r="14" spans="1:5">
      <c r="B14" s="3" t="s">
        <v>23</v>
      </c>
    </row>
  </sheetData>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8"/>
  <sheetViews>
    <sheetView zoomScale="110" zoomScaleNormal="110" workbookViewId="0">
      <selection activeCell="A4" sqref="A4"/>
    </sheetView>
  </sheetViews>
  <sheetFormatPr defaultColWidth="9.1796875" defaultRowHeight="14.5"/>
  <cols>
    <col min="1" max="1" width="19.1796875" style="3" customWidth="1"/>
    <col min="2" max="2" width="28.1796875" style="3" customWidth="1"/>
    <col min="3" max="3" width="25.1796875" style="3" customWidth="1"/>
    <col min="4" max="4" width="10.453125" style="3" customWidth="1"/>
    <col min="5" max="16384" width="9.1796875" style="3"/>
  </cols>
  <sheetData>
    <row r="1" spans="1:6" ht="15.5">
      <c r="A1" s="33" t="s">
        <v>26</v>
      </c>
      <c r="B1" s="34"/>
    </row>
    <row r="2" spans="1:6">
      <c r="A2" s="293" t="s">
        <v>27</v>
      </c>
      <c r="B2" s="254"/>
      <c r="C2" s="254"/>
    </row>
    <row r="3" spans="1:6">
      <c r="A3" s="293" t="s">
        <v>378</v>
      </c>
      <c r="B3" s="294"/>
      <c r="C3" s="186"/>
    </row>
    <row r="5" spans="1:6">
      <c r="A5" s="6" t="s">
        <v>6</v>
      </c>
      <c r="B5" s="6" t="s">
        <v>5</v>
      </c>
      <c r="C5" s="6" t="s">
        <v>7</v>
      </c>
      <c r="D5" s="6" t="s">
        <v>0</v>
      </c>
      <c r="E5" s="61"/>
      <c r="F5" s="62"/>
    </row>
    <row r="6" spans="1:6">
      <c r="A6" s="7">
        <v>3274</v>
      </c>
      <c r="B6" s="8" t="s">
        <v>29</v>
      </c>
      <c r="C6" s="9" t="s">
        <v>28</v>
      </c>
      <c r="D6" s="10">
        <v>64.8</v>
      </c>
      <c r="E6" s="61"/>
      <c r="F6" s="62"/>
    </row>
    <row r="7" spans="1:6">
      <c r="A7" s="7">
        <v>3274</v>
      </c>
      <c r="B7" s="8" t="s">
        <v>30</v>
      </c>
      <c r="C7" s="9" t="s">
        <v>28</v>
      </c>
      <c r="D7" s="10">
        <v>91.16</v>
      </c>
      <c r="E7" s="61"/>
      <c r="F7" s="62"/>
    </row>
    <row r="8" spans="1:6">
      <c r="A8" s="7">
        <v>3274</v>
      </c>
      <c r="B8" s="8" t="s">
        <v>31</v>
      </c>
      <c r="C8" s="9" t="s">
        <v>28</v>
      </c>
      <c r="D8" s="10">
        <v>221.26</v>
      </c>
    </row>
  </sheetData>
  <mergeCells count="2">
    <mergeCell ref="A2:C2"/>
    <mergeCell ref="A3:B3"/>
  </mergeCell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E25"/>
  <sheetViews>
    <sheetView topLeftCell="A14" zoomScale="110" zoomScaleNormal="110" workbookViewId="0">
      <selection activeCell="D23" sqref="D23"/>
    </sheetView>
  </sheetViews>
  <sheetFormatPr defaultColWidth="9.1796875" defaultRowHeight="14.5"/>
  <cols>
    <col min="1" max="1" width="13.1796875" style="3" customWidth="1"/>
    <col min="2" max="2" width="29.1796875" style="3" customWidth="1"/>
    <col min="3" max="5" width="16.1796875" style="3" customWidth="1"/>
    <col min="6" max="16384" width="9.1796875" style="3"/>
  </cols>
  <sheetData>
    <row r="1" spans="1:5" ht="15.5">
      <c r="A1" s="33" t="s">
        <v>36</v>
      </c>
    </row>
    <row r="3" spans="1:5">
      <c r="A3" s="12" t="s">
        <v>27</v>
      </c>
      <c r="B3" s="12"/>
      <c r="C3" s="12"/>
    </row>
    <row r="4" spans="1:5">
      <c r="A4" s="12" t="s">
        <v>483</v>
      </c>
      <c r="B4" s="12"/>
      <c r="C4" s="12"/>
    </row>
    <row r="6" spans="1:5" ht="29.5" thickBot="1">
      <c r="A6" s="155" t="s">
        <v>6</v>
      </c>
      <c r="B6" s="155" t="s">
        <v>96</v>
      </c>
      <c r="C6" s="155" t="s">
        <v>5</v>
      </c>
      <c r="D6" s="156" t="s">
        <v>361</v>
      </c>
      <c r="E6" s="156" t="s">
        <v>377</v>
      </c>
    </row>
    <row r="7" spans="1:5">
      <c r="A7" s="162">
        <v>3170</v>
      </c>
      <c r="B7" s="157" t="s">
        <v>95</v>
      </c>
      <c r="C7" s="158" t="s">
        <v>32</v>
      </c>
      <c r="D7" s="170">
        <v>47.52</v>
      </c>
      <c r="E7" s="170">
        <v>48.74</v>
      </c>
    </row>
    <row r="8" spans="1:5">
      <c r="A8" s="163">
        <v>3170</v>
      </c>
      <c r="B8" s="159" t="s">
        <v>95</v>
      </c>
      <c r="C8" s="93" t="s">
        <v>33</v>
      </c>
      <c r="D8" s="171">
        <v>54.72</v>
      </c>
      <c r="E8" s="171">
        <v>59.1</v>
      </c>
    </row>
    <row r="9" spans="1:5">
      <c r="A9" s="163">
        <v>3170</v>
      </c>
      <c r="B9" s="159" t="s">
        <v>95</v>
      </c>
      <c r="C9" s="93" t="s">
        <v>34</v>
      </c>
      <c r="D9" s="171">
        <v>63.16</v>
      </c>
      <c r="E9" s="171">
        <v>64.78</v>
      </c>
    </row>
    <row r="10" spans="1:5" ht="15" thickBot="1">
      <c r="A10" s="163">
        <v>3170</v>
      </c>
      <c r="B10" s="159" t="s">
        <v>95</v>
      </c>
      <c r="C10" s="93" t="s">
        <v>35</v>
      </c>
      <c r="D10" s="171">
        <v>74.84</v>
      </c>
      <c r="E10" s="171">
        <v>76.77</v>
      </c>
    </row>
    <row r="11" spans="1:5">
      <c r="A11" s="162">
        <v>3170</v>
      </c>
      <c r="B11" s="157" t="s">
        <v>100</v>
      </c>
      <c r="C11" s="158" t="s">
        <v>32</v>
      </c>
      <c r="D11" s="170">
        <v>120.56</v>
      </c>
      <c r="E11" s="170">
        <v>123.69</v>
      </c>
    </row>
    <row r="12" spans="1:5">
      <c r="A12" s="163">
        <v>3170</v>
      </c>
      <c r="B12" s="159" t="s">
        <v>100</v>
      </c>
      <c r="C12" s="93" t="s">
        <v>33</v>
      </c>
      <c r="D12" s="171">
        <v>141.08000000000001</v>
      </c>
      <c r="E12" s="171">
        <v>145.05000000000001</v>
      </c>
    </row>
    <row r="13" spans="1:5" ht="15" thickBot="1">
      <c r="A13" s="163">
        <v>3170</v>
      </c>
      <c r="B13" s="159" t="s">
        <v>100</v>
      </c>
      <c r="C13" s="93" t="s">
        <v>34</v>
      </c>
      <c r="D13" s="171">
        <v>153.88</v>
      </c>
      <c r="E13" s="171">
        <v>175.93</v>
      </c>
    </row>
    <row r="14" spans="1:5">
      <c r="A14" s="162">
        <v>3170</v>
      </c>
      <c r="B14" s="157" t="s">
        <v>485</v>
      </c>
      <c r="C14" s="158" t="s">
        <v>32</v>
      </c>
      <c r="D14" s="170">
        <v>47.2</v>
      </c>
      <c r="E14" s="170">
        <v>56.99</v>
      </c>
    </row>
    <row r="15" spans="1:5">
      <c r="A15" s="163">
        <v>3170</v>
      </c>
      <c r="B15" s="159" t="s">
        <v>486</v>
      </c>
      <c r="C15" s="93" t="s">
        <v>33</v>
      </c>
      <c r="D15" s="171">
        <v>70.84</v>
      </c>
      <c r="E15" s="171">
        <v>77.39</v>
      </c>
    </row>
    <row r="16" spans="1:5" ht="15" thickBot="1">
      <c r="A16" s="163">
        <v>3170</v>
      </c>
      <c r="B16" s="159" t="s">
        <v>487</v>
      </c>
      <c r="C16" s="93" t="s">
        <v>34</v>
      </c>
      <c r="D16" s="171">
        <v>93.4</v>
      </c>
      <c r="E16" s="171">
        <v>102.88</v>
      </c>
    </row>
    <row r="17" spans="1:5">
      <c r="A17" s="162">
        <v>3170</v>
      </c>
      <c r="B17" s="157" t="s">
        <v>326</v>
      </c>
      <c r="C17" s="158" t="s">
        <v>32</v>
      </c>
      <c r="D17" s="170">
        <v>46.52</v>
      </c>
      <c r="E17" s="170">
        <v>54.5</v>
      </c>
    </row>
    <row r="18" spans="1:5">
      <c r="A18" s="163">
        <v>3170</v>
      </c>
      <c r="B18" s="159" t="s">
        <v>326</v>
      </c>
      <c r="C18" s="93" t="s">
        <v>33</v>
      </c>
      <c r="D18" s="171">
        <v>50.4</v>
      </c>
      <c r="E18" s="171">
        <v>60.18</v>
      </c>
    </row>
    <row r="19" spans="1:5">
      <c r="A19" s="163">
        <v>3170</v>
      </c>
      <c r="B19" s="159" t="s">
        <v>326</v>
      </c>
      <c r="C19" s="93" t="s">
        <v>34</v>
      </c>
      <c r="D19" s="171">
        <v>54.92</v>
      </c>
      <c r="E19" s="171">
        <v>69.92</v>
      </c>
    </row>
    <row r="20" spans="1:5">
      <c r="A20" s="163">
        <v>3170</v>
      </c>
      <c r="B20" s="159" t="s">
        <v>326</v>
      </c>
      <c r="C20" s="93" t="s">
        <v>35</v>
      </c>
      <c r="D20" s="171">
        <v>65.88</v>
      </c>
      <c r="E20" s="171">
        <v>76.14</v>
      </c>
    </row>
    <row r="21" spans="1:5" ht="15" thickBot="1">
      <c r="A21" s="164">
        <v>3170</v>
      </c>
      <c r="B21" s="160" t="s">
        <v>326</v>
      </c>
      <c r="C21" s="161" t="s">
        <v>327</v>
      </c>
      <c r="D21" s="172">
        <v>77.92</v>
      </c>
      <c r="E21" s="172">
        <v>88.28</v>
      </c>
    </row>
    <row r="22" spans="1:5" ht="29">
      <c r="A22" s="162">
        <v>3170</v>
      </c>
      <c r="B22" s="157" t="s">
        <v>332</v>
      </c>
      <c r="C22" s="158" t="s">
        <v>32</v>
      </c>
      <c r="D22" s="170">
        <v>32.76</v>
      </c>
      <c r="E22" s="170">
        <v>36.03</v>
      </c>
    </row>
    <row r="23" spans="1:5" ht="29">
      <c r="A23" s="163">
        <v>3170</v>
      </c>
      <c r="B23" s="159" t="s">
        <v>332</v>
      </c>
      <c r="C23" s="93" t="s">
        <v>33</v>
      </c>
      <c r="D23" s="171">
        <v>39.4</v>
      </c>
      <c r="E23" s="171">
        <v>44.91</v>
      </c>
    </row>
    <row r="24" spans="1:5" ht="29">
      <c r="A24" s="163">
        <v>3170</v>
      </c>
      <c r="B24" s="159" t="s">
        <v>332</v>
      </c>
      <c r="C24" s="93" t="s">
        <v>34</v>
      </c>
      <c r="D24" s="171">
        <v>39.76</v>
      </c>
      <c r="E24" s="171">
        <v>50.54</v>
      </c>
    </row>
    <row r="25" spans="1:5" ht="29">
      <c r="A25" s="163">
        <v>3170</v>
      </c>
      <c r="B25" s="159" t="s">
        <v>332</v>
      </c>
      <c r="C25" s="93" t="s">
        <v>35</v>
      </c>
      <c r="D25" s="171">
        <v>46.52</v>
      </c>
      <c r="E25" s="171">
        <v>54.5</v>
      </c>
    </row>
  </sheetData>
  <pageMargins left="0.7" right="0.7" top="0.75" bottom="0.75" header="0.3" footer="0.3"/>
  <pageSetup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D73DE7-35BC-4660-AF9E-6B8DE7C8CFE7}">
  <dimension ref="A1:G19"/>
  <sheetViews>
    <sheetView topLeftCell="A6" zoomScale="110" zoomScaleNormal="110" workbookViewId="0">
      <selection activeCell="G15" sqref="G15"/>
    </sheetView>
  </sheetViews>
  <sheetFormatPr defaultColWidth="8.81640625" defaultRowHeight="14.5"/>
  <cols>
    <col min="1" max="1" width="14.1796875" style="3" customWidth="1"/>
    <col min="2" max="2" width="34.1796875" style="3" customWidth="1"/>
    <col min="3" max="3" width="15.453125" style="3" customWidth="1"/>
    <col min="4" max="5" width="12.1796875" style="3" customWidth="1"/>
    <col min="6" max="6" width="10.54296875" style="3" customWidth="1"/>
    <col min="7" max="7" width="20.453125" style="3" customWidth="1"/>
    <col min="8" max="16384" width="8.81640625" style="3"/>
  </cols>
  <sheetData>
    <row r="1" spans="1:7" ht="20.149999999999999" customHeight="1">
      <c r="A1" s="33" t="s">
        <v>351</v>
      </c>
      <c r="B1" s="4"/>
      <c r="C1" s="4"/>
    </row>
    <row r="2" spans="1:7" ht="14.15" customHeight="1">
      <c r="D2" s="108"/>
      <c r="E2" s="108"/>
    </row>
    <row r="3" spans="1:7">
      <c r="A3" s="4" t="s">
        <v>484</v>
      </c>
      <c r="D3" s="108"/>
      <c r="E3" s="108"/>
      <c r="G3" s="108"/>
    </row>
    <row r="4" spans="1:7">
      <c r="A4" s="50" t="s">
        <v>60</v>
      </c>
      <c r="B4" s="50"/>
      <c r="D4" s="108"/>
      <c r="E4" s="108"/>
      <c r="G4" s="108"/>
    </row>
    <row r="5" spans="1:7">
      <c r="A5" s="50" t="s">
        <v>376</v>
      </c>
      <c r="B5" s="50"/>
      <c r="D5" s="108"/>
      <c r="E5" s="108"/>
      <c r="G5" s="108"/>
    </row>
    <row r="6" spans="1:7">
      <c r="B6" s="50"/>
      <c r="C6" s="50"/>
    </row>
    <row r="7" spans="1:7" ht="30" customHeight="1">
      <c r="A7" s="112" t="s">
        <v>40</v>
      </c>
      <c r="B7" s="90" t="s">
        <v>7</v>
      </c>
      <c r="C7" s="91" t="s">
        <v>0</v>
      </c>
      <c r="D7" s="231"/>
    </row>
    <row r="8" spans="1:7">
      <c r="A8" s="87" t="s">
        <v>348</v>
      </c>
      <c r="B8" s="92" t="s">
        <v>42</v>
      </c>
      <c r="C8" s="94">
        <v>33.14</v>
      </c>
      <c r="D8" s="68"/>
    </row>
    <row r="9" spans="1:7">
      <c r="A9" s="87" t="s">
        <v>349</v>
      </c>
      <c r="B9" s="92" t="s">
        <v>42</v>
      </c>
      <c r="C9" s="94">
        <v>20.92</v>
      </c>
      <c r="D9" s="68"/>
    </row>
    <row r="11" spans="1:7">
      <c r="A11" s="4" t="s">
        <v>350</v>
      </c>
    </row>
    <row r="12" spans="1:7">
      <c r="A12" s="12" t="s">
        <v>39</v>
      </c>
      <c r="C12" s="12"/>
    </row>
    <row r="13" spans="1:7">
      <c r="A13" s="12" t="s">
        <v>378</v>
      </c>
      <c r="C13" s="12"/>
    </row>
    <row r="14" spans="1:7">
      <c r="A14" s="12"/>
      <c r="C14" s="12"/>
    </row>
    <row r="15" spans="1:7" ht="29.15" customHeight="1">
      <c r="A15" s="112" t="s">
        <v>6</v>
      </c>
      <c r="B15" s="112" t="s">
        <v>40</v>
      </c>
      <c r="C15" s="90" t="s">
        <v>7</v>
      </c>
      <c r="D15" s="112" t="s">
        <v>5</v>
      </c>
      <c r="E15" s="91" t="s">
        <v>0</v>
      </c>
    </row>
    <row r="16" spans="1:7">
      <c r="A16" s="93">
        <v>7102</v>
      </c>
      <c r="B16" s="86" t="s">
        <v>347</v>
      </c>
      <c r="C16" s="42" t="s">
        <v>42</v>
      </c>
      <c r="D16" s="182" t="s">
        <v>45</v>
      </c>
      <c r="E16" s="110">
        <f>'In Home Supp'!E11</f>
        <v>14.02</v>
      </c>
    </row>
    <row r="17" spans="1:5">
      <c r="A17" s="93">
        <v>7102</v>
      </c>
      <c r="B17" s="88" t="s">
        <v>346</v>
      </c>
      <c r="C17" s="38" t="s">
        <v>42</v>
      </c>
      <c r="D17" s="89" t="s">
        <v>46</v>
      </c>
      <c r="E17" s="110">
        <f>'In Home Supp'!E12</f>
        <v>15.68</v>
      </c>
    </row>
    <row r="18" spans="1:5">
      <c r="A18" s="93">
        <v>7102</v>
      </c>
      <c r="B18" s="88" t="s">
        <v>345</v>
      </c>
      <c r="C18" s="38" t="s">
        <v>42</v>
      </c>
      <c r="D18" s="89" t="s">
        <v>47</v>
      </c>
      <c r="E18" s="110">
        <f>'In Home Supp'!E13</f>
        <v>16.850000000000001</v>
      </c>
    </row>
    <row r="19" spans="1:5">
      <c r="A19" s="93">
        <v>7102</v>
      </c>
      <c r="B19" s="88" t="s">
        <v>344</v>
      </c>
      <c r="C19" s="38" t="s">
        <v>42</v>
      </c>
      <c r="D19" s="89" t="s">
        <v>48</v>
      </c>
      <c r="E19" s="110">
        <f>'In Home Supp'!E14</f>
        <v>20.92</v>
      </c>
    </row>
  </sheetData>
  <pageMargins left="0.7" right="0.7" top="0.75" bottom="0.75" header="0.3" footer="0.3"/>
  <pageSetup orientation="portrait" horizontalDpi="4294967295" verticalDpi="4294967295"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D644AC-F640-4B49-AFB7-0C142217C949}">
  <dimension ref="A1:G8"/>
  <sheetViews>
    <sheetView workbookViewId="0">
      <selection activeCell="B15" sqref="B15"/>
    </sheetView>
  </sheetViews>
  <sheetFormatPr defaultRowHeight="14.5"/>
  <cols>
    <col min="1" max="1" width="17" customWidth="1"/>
    <col min="2" max="2" width="15.08984375" bestFit="1" customWidth="1"/>
    <col min="3" max="3" width="6.36328125" bestFit="1" customWidth="1"/>
    <col min="4" max="4" width="15.1796875" bestFit="1" customWidth="1"/>
    <col min="5" max="5" width="13" bestFit="1" customWidth="1"/>
    <col min="6" max="6" width="11.6328125" customWidth="1"/>
  </cols>
  <sheetData>
    <row r="1" spans="1:7" ht="15.5">
      <c r="A1" s="33" t="s">
        <v>355</v>
      </c>
    </row>
    <row r="3" spans="1:7">
      <c r="A3" s="4" t="s">
        <v>355</v>
      </c>
      <c r="B3" s="107"/>
      <c r="F3" s="108"/>
      <c r="G3" s="108"/>
    </row>
    <row r="4" spans="1:7">
      <c r="A4" s="12" t="s">
        <v>39</v>
      </c>
      <c r="B4" s="12"/>
      <c r="F4" s="108"/>
      <c r="G4" s="108"/>
    </row>
    <row r="5" spans="1:7">
      <c r="A5" s="12" t="s">
        <v>378</v>
      </c>
      <c r="B5" s="12"/>
      <c r="F5" s="108"/>
      <c r="G5" s="108"/>
    </row>
    <row r="6" spans="1:7">
      <c r="B6" s="12"/>
    </row>
    <row r="7" spans="1:7" ht="29">
      <c r="A7" s="105" t="s">
        <v>6</v>
      </c>
      <c r="B7" s="105" t="s">
        <v>40</v>
      </c>
      <c r="C7" s="105" t="s">
        <v>5</v>
      </c>
      <c r="D7" s="106" t="s">
        <v>7</v>
      </c>
      <c r="E7" s="109" t="s">
        <v>328</v>
      </c>
      <c r="F7" s="109" t="s">
        <v>329</v>
      </c>
      <c r="G7" s="101"/>
    </row>
    <row r="8" spans="1:7" ht="29">
      <c r="A8" s="60">
        <v>3289</v>
      </c>
      <c r="B8" s="9" t="s">
        <v>358</v>
      </c>
      <c r="C8" s="9" t="s">
        <v>50</v>
      </c>
      <c r="D8" s="85" t="s">
        <v>42</v>
      </c>
      <c r="E8" s="110">
        <f>'In Home Supp'!E16</f>
        <v>25.88</v>
      </c>
      <c r="F8" s="94">
        <f t="shared" ref="F8" si="0">E8*4</f>
        <v>103.52</v>
      </c>
      <c r="G8" s="173"/>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25666C-C0B3-4077-8BA0-D1AE6E7FFCCD}">
  <sheetPr>
    <pageSetUpPr fitToPage="1"/>
  </sheetPr>
  <dimension ref="A1:J10"/>
  <sheetViews>
    <sheetView zoomScale="110" zoomScaleNormal="110" workbookViewId="0"/>
  </sheetViews>
  <sheetFormatPr defaultRowHeight="14.5"/>
  <cols>
    <col min="1" max="1" width="14.81640625" customWidth="1"/>
    <col min="2" max="2" width="27.90625" customWidth="1"/>
    <col min="3" max="3" width="6.08984375" bestFit="1" customWidth="1"/>
    <col min="4" max="4" width="14.6328125" bestFit="1" customWidth="1"/>
    <col min="5" max="5" width="9.453125" bestFit="1" customWidth="1"/>
    <col min="6" max="6" width="11.81640625" customWidth="1"/>
    <col min="7" max="7" width="15.90625" customWidth="1"/>
    <col min="9" max="9" width="13.81640625" customWidth="1"/>
    <col min="13" max="13" width="22.90625" customWidth="1"/>
  </cols>
  <sheetData>
    <row r="1" spans="1:10" ht="15.5" customHeight="1">
      <c r="A1" s="33" t="s">
        <v>401</v>
      </c>
      <c r="B1" s="4"/>
      <c r="C1" s="4"/>
      <c r="F1" s="108"/>
      <c r="G1" s="108"/>
      <c r="H1" s="108"/>
      <c r="I1" s="108"/>
      <c r="J1" s="113"/>
    </row>
    <row r="3" spans="1:10">
      <c r="A3" s="4" t="s">
        <v>356</v>
      </c>
      <c r="B3" s="107"/>
    </row>
    <row r="4" spans="1:10">
      <c r="A4" s="4" t="s">
        <v>27</v>
      </c>
      <c r="B4" s="4"/>
      <c r="C4" s="4"/>
      <c r="D4" s="4"/>
      <c r="E4" s="4"/>
    </row>
    <row r="5" spans="1:10">
      <c r="A5" s="12" t="s">
        <v>378</v>
      </c>
      <c r="B5" s="12"/>
    </row>
    <row r="7" spans="1:10">
      <c r="A7" s="105" t="s">
        <v>6</v>
      </c>
      <c r="B7" s="105" t="s">
        <v>40</v>
      </c>
      <c r="C7" s="105" t="s">
        <v>5</v>
      </c>
      <c r="D7" s="106" t="s">
        <v>7</v>
      </c>
      <c r="E7" s="109" t="s">
        <v>357</v>
      </c>
    </row>
    <row r="8" spans="1:10">
      <c r="A8" s="60">
        <v>3786</v>
      </c>
      <c r="B8" s="85" t="s">
        <v>401</v>
      </c>
      <c r="C8" s="9" t="s">
        <v>2</v>
      </c>
      <c r="D8" s="85" t="s">
        <v>478</v>
      </c>
      <c r="E8" s="110">
        <v>43.07</v>
      </c>
    </row>
    <row r="9" spans="1:10">
      <c r="A9" s="60">
        <v>3786</v>
      </c>
      <c r="B9" s="85" t="s">
        <v>401</v>
      </c>
      <c r="C9" s="9" t="s">
        <v>3</v>
      </c>
      <c r="D9" s="85" t="s">
        <v>478</v>
      </c>
      <c r="E9" s="110">
        <v>77.349999999999994</v>
      </c>
    </row>
    <row r="10" spans="1:10">
      <c r="A10" s="60">
        <v>3786</v>
      </c>
      <c r="B10" s="85" t="s">
        <v>401</v>
      </c>
      <c r="C10" s="9" t="s">
        <v>4</v>
      </c>
      <c r="D10" s="85" t="s">
        <v>478</v>
      </c>
      <c r="E10" s="110">
        <v>98.4</v>
      </c>
    </row>
  </sheetData>
  <pageMargins left="0.7" right="0.7" top="0.75" bottom="0.75" header="0.3" footer="0.3"/>
  <pageSetup orientation="landscape" horizontalDpi="4294967295" verticalDpi="4294967295"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E4712B-E62B-4BF8-B77B-1E8C32BBB8EF}">
  <sheetPr>
    <pageSetUpPr fitToPage="1"/>
  </sheetPr>
  <dimension ref="A1:T95"/>
  <sheetViews>
    <sheetView zoomScaleNormal="100" zoomScaleSheetLayoutView="100" workbookViewId="0">
      <pane xSplit="1" ySplit="2" topLeftCell="E3" activePane="bottomRight" state="frozen"/>
      <selection pane="topRight" activeCell="B1" sqref="B1"/>
      <selection pane="bottomLeft" activeCell="A3" sqref="A3"/>
      <selection pane="bottomRight" sqref="A1:T1"/>
    </sheetView>
  </sheetViews>
  <sheetFormatPr defaultColWidth="8.81640625" defaultRowHeight="13"/>
  <cols>
    <col min="1" max="1" width="7.453125" style="783" customWidth="1"/>
    <col min="2" max="2" width="34.453125" style="788" customWidth="1"/>
    <col min="3" max="3" width="11.453125" style="783" customWidth="1"/>
    <col min="4" max="4" width="16.54296875" style="783" customWidth="1"/>
    <col min="5" max="5" width="9.453125" style="342" customWidth="1"/>
    <col min="6" max="6" width="7.81640625" style="773" customWidth="1"/>
    <col min="7" max="7" width="9.26953125" style="785" customWidth="1"/>
    <col min="8" max="8" width="10.54296875" style="785" customWidth="1"/>
    <col min="9" max="9" width="6.453125" style="785" customWidth="1"/>
    <col min="10" max="10" width="13.7265625" style="785" customWidth="1"/>
    <col min="11" max="11" width="6.1796875" style="785" customWidth="1"/>
    <col min="12" max="12" width="10.453125" style="783" customWidth="1"/>
    <col min="13" max="13" width="7.81640625" style="785" customWidth="1"/>
    <col min="14" max="14" width="9.453125" style="785" customWidth="1"/>
    <col min="15" max="15" width="22.1796875" style="785" customWidth="1"/>
    <col min="16" max="16" width="8.453125" style="785" customWidth="1"/>
    <col min="17" max="17" width="14.7265625" style="785" customWidth="1"/>
    <col min="18" max="18" width="8.453125" style="785" customWidth="1"/>
    <col min="19" max="19" width="7.1796875" style="785" customWidth="1"/>
    <col min="20" max="20" width="7.1796875" style="342" customWidth="1"/>
    <col min="21" max="21" width="13.453125" style="342" customWidth="1"/>
    <col min="22" max="16384" width="8.81640625" style="342"/>
  </cols>
  <sheetData>
    <row r="1" spans="1:20" ht="30" customHeight="1" thickBot="1">
      <c r="A1" s="339" t="s">
        <v>507</v>
      </c>
      <c r="B1" s="340"/>
      <c r="C1" s="341"/>
      <c r="D1" s="341"/>
      <c r="E1" s="341"/>
      <c r="F1" s="341"/>
      <c r="G1" s="341"/>
      <c r="H1" s="341"/>
      <c r="I1" s="341"/>
      <c r="J1" s="341"/>
      <c r="K1" s="341"/>
      <c r="L1" s="341"/>
      <c r="M1" s="341"/>
      <c r="N1" s="341"/>
      <c r="O1" s="341"/>
      <c r="P1" s="341"/>
      <c r="Q1" s="341"/>
      <c r="R1" s="341"/>
      <c r="S1" s="341"/>
      <c r="T1" s="341"/>
    </row>
    <row r="2" spans="1:20" s="351" customFormat="1" ht="77.5" customHeight="1" thickBot="1">
      <c r="A2" s="343" t="s">
        <v>508</v>
      </c>
      <c r="B2" s="344" t="s">
        <v>509</v>
      </c>
      <c r="C2" s="345" t="s">
        <v>510</v>
      </c>
      <c r="D2" s="345" t="s">
        <v>511</v>
      </c>
      <c r="E2" s="345" t="str">
        <f>"Final FY of" &amp; CHAR(10) &amp; "Procure" &amp; CHAR(10) &amp; "ment"</f>
        <v>Final FY of
Procure
ment</v>
      </c>
      <c r="F2" s="346" t="s">
        <v>512</v>
      </c>
      <c r="G2" s="345" t="s">
        <v>513</v>
      </c>
      <c r="H2" s="347" t="s">
        <v>514</v>
      </c>
      <c r="I2" s="348" t="s">
        <v>515</v>
      </c>
      <c r="J2" s="348" t="s">
        <v>516</v>
      </c>
      <c r="K2" s="345" t="s">
        <v>517</v>
      </c>
      <c r="L2" s="349" t="s">
        <v>518</v>
      </c>
      <c r="M2" s="349" t="str">
        <f>"Rate" &amp; CHAR(10) &amp; "Type" &amp; CHAR(10) &amp; "(3)"</f>
        <v>Rate
Type
(3)</v>
      </c>
      <c r="N2" s="345" t="s">
        <v>519</v>
      </c>
      <c r="O2" s="345" t="s">
        <v>520</v>
      </c>
      <c r="P2" s="345" t="s">
        <v>521</v>
      </c>
      <c r="Q2" s="345" t="s">
        <v>522</v>
      </c>
      <c r="R2" s="345" t="s">
        <v>523</v>
      </c>
      <c r="S2" s="345" t="s">
        <v>524</v>
      </c>
      <c r="T2" s="350" t="s">
        <v>508</v>
      </c>
    </row>
    <row r="3" spans="1:20" ht="18" customHeight="1">
      <c r="A3" s="352" t="s">
        <v>525</v>
      </c>
      <c r="B3" s="353"/>
      <c r="C3" s="354"/>
      <c r="D3" s="355"/>
      <c r="E3" s="354"/>
      <c r="F3" s="356"/>
      <c r="G3" s="354"/>
      <c r="H3" s="354"/>
      <c r="I3" s="354"/>
      <c r="J3" s="354"/>
      <c r="K3" s="354"/>
      <c r="L3" s="354"/>
      <c r="M3" s="354"/>
      <c r="N3" s="354"/>
      <c r="O3" s="357"/>
      <c r="P3" s="354"/>
      <c r="Q3" s="358" t="s">
        <v>525</v>
      </c>
      <c r="R3" s="359"/>
      <c r="S3" s="359"/>
      <c r="T3" s="360"/>
    </row>
    <row r="4" spans="1:20" s="373" customFormat="1" ht="25.5" customHeight="1">
      <c r="A4" s="361">
        <v>3150</v>
      </c>
      <c r="B4" s="362" t="s">
        <v>526</v>
      </c>
      <c r="C4" s="363" t="s">
        <v>527</v>
      </c>
      <c r="D4" s="364" t="s">
        <v>528</v>
      </c>
      <c r="E4" s="365" t="s">
        <v>529</v>
      </c>
      <c r="F4" s="366" t="s">
        <v>530</v>
      </c>
      <c r="G4" s="367" t="s">
        <v>530</v>
      </c>
      <c r="H4" s="366" t="s">
        <v>4</v>
      </c>
      <c r="I4" s="366" t="s">
        <v>530</v>
      </c>
      <c r="J4" s="368" t="s">
        <v>531</v>
      </c>
      <c r="K4" s="366" t="s">
        <v>532</v>
      </c>
      <c r="L4" s="363" t="s">
        <v>43</v>
      </c>
      <c r="M4" s="366" t="s">
        <v>533</v>
      </c>
      <c r="N4" s="366" t="s">
        <v>534</v>
      </c>
      <c r="O4" s="369" t="s">
        <v>535</v>
      </c>
      <c r="P4" s="366" t="s">
        <v>536</v>
      </c>
      <c r="Q4" s="370" t="s">
        <v>537</v>
      </c>
      <c r="R4" s="371" t="s">
        <v>538</v>
      </c>
      <c r="S4" s="366" t="s">
        <v>538</v>
      </c>
      <c r="T4" s="372">
        <v>3150</v>
      </c>
    </row>
    <row r="5" spans="1:20" s="373" customFormat="1" ht="25.5" customHeight="1">
      <c r="A5" s="374">
        <v>3153</v>
      </c>
      <c r="B5" s="375" t="s">
        <v>539</v>
      </c>
      <c r="C5" s="376" t="s">
        <v>540</v>
      </c>
      <c r="D5" s="377" t="s">
        <v>541</v>
      </c>
      <c r="E5" s="378" t="s">
        <v>542</v>
      </c>
      <c r="F5" s="379" t="s">
        <v>530</v>
      </c>
      <c r="G5" s="380" t="s">
        <v>530</v>
      </c>
      <c r="H5" s="379" t="s">
        <v>543</v>
      </c>
      <c r="I5" s="379" t="s">
        <v>530</v>
      </c>
      <c r="J5" s="376" t="s">
        <v>544</v>
      </c>
      <c r="K5" s="379" t="s">
        <v>532</v>
      </c>
      <c r="L5" s="376" t="s">
        <v>545</v>
      </c>
      <c r="M5" s="379" t="s">
        <v>533</v>
      </c>
      <c r="N5" s="376" t="s">
        <v>546</v>
      </c>
      <c r="O5" s="381" t="s">
        <v>547</v>
      </c>
      <c r="P5" s="379" t="s">
        <v>536</v>
      </c>
      <c r="Q5" s="370" t="s">
        <v>537</v>
      </c>
      <c r="R5" s="382" t="s">
        <v>538</v>
      </c>
      <c r="S5" s="379" t="s">
        <v>548</v>
      </c>
      <c r="T5" s="383">
        <v>3153</v>
      </c>
    </row>
    <row r="6" spans="1:20" s="373" customFormat="1" ht="25.5" customHeight="1">
      <c r="A6" s="361">
        <v>3182</v>
      </c>
      <c r="B6" s="362" t="s">
        <v>549</v>
      </c>
      <c r="C6" s="363" t="s">
        <v>540</v>
      </c>
      <c r="D6" s="364" t="s">
        <v>541</v>
      </c>
      <c r="E6" s="365" t="s">
        <v>542</v>
      </c>
      <c r="F6" s="366" t="s">
        <v>530</v>
      </c>
      <c r="G6" s="367" t="s">
        <v>530</v>
      </c>
      <c r="H6" s="366" t="s">
        <v>543</v>
      </c>
      <c r="I6" s="366" t="s">
        <v>530</v>
      </c>
      <c r="J6" s="363" t="s">
        <v>544</v>
      </c>
      <c r="K6" s="366" t="s">
        <v>550</v>
      </c>
      <c r="L6" s="363" t="s">
        <v>551</v>
      </c>
      <c r="M6" s="366" t="s">
        <v>552</v>
      </c>
      <c r="N6" s="363" t="s">
        <v>553</v>
      </c>
      <c r="O6" s="364" t="s">
        <v>547</v>
      </c>
      <c r="P6" s="371" t="s">
        <v>536</v>
      </c>
      <c r="Q6" s="370" t="s">
        <v>537</v>
      </c>
      <c r="R6" s="371" t="s">
        <v>538</v>
      </c>
      <c r="S6" s="366" t="s">
        <v>538</v>
      </c>
      <c r="T6" s="372">
        <v>3182</v>
      </c>
    </row>
    <row r="7" spans="1:20" s="373" customFormat="1" ht="25.5" customHeight="1">
      <c r="A7" s="374">
        <v>3713</v>
      </c>
      <c r="B7" s="375" t="s">
        <v>554</v>
      </c>
      <c r="C7" s="376" t="s">
        <v>540</v>
      </c>
      <c r="D7" s="377" t="s">
        <v>541</v>
      </c>
      <c r="E7" s="378" t="s">
        <v>542</v>
      </c>
      <c r="F7" s="379" t="s">
        <v>538</v>
      </c>
      <c r="G7" s="380" t="s">
        <v>538</v>
      </c>
      <c r="H7" s="379" t="s">
        <v>4</v>
      </c>
      <c r="I7" s="379" t="s">
        <v>530</v>
      </c>
      <c r="J7" s="376" t="s">
        <v>544</v>
      </c>
      <c r="K7" s="379" t="s">
        <v>550</v>
      </c>
      <c r="L7" s="376" t="s">
        <v>555</v>
      </c>
      <c r="M7" s="379" t="s">
        <v>533</v>
      </c>
      <c r="N7" s="376" t="s">
        <v>556</v>
      </c>
      <c r="O7" s="381" t="s">
        <v>547</v>
      </c>
      <c r="P7" s="379" t="s">
        <v>536</v>
      </c>
      <c r="Q7" s="384" t="s">
        <v>557</v>
      </c>
      <c r="R7" s="382" t="s">
        <v>538</v>
      </c>
      <c r="S7" s="379" t="s">
        <v>538</v>
      </c>
      <c r="T7" s="383">
        <v>3713</v>
      </c>
    </row>
    <row r="8" spans="1:20" s="373" customFormat="1" ht="25.5" customHeight="1">
      <c r="A8" s="361">
        <v>3751</v>
      </c>
      <c r="B8" s="362" t="s">
        <v>558</v>
      </c>
      <c r="C8" s="363" t="s">
        <v>540</v>
      </c>
      <c r="D8" s="364" t="s">
        <v>541</v>
      </c>
      <c r="E8" s="365" t="s">
        <v>542</v>
      </c>
      <c r="F8" s="366" t="s">
        <v>530</v>
      </c>
      <c r="G8" s="367" t="s">
        <v>530</v>
      </c>
      <c r="H8" s="366" t="s">
        <v>543</v>
      </c>
      <c r="I8" s="366" t="s">
        <v>530</v>
      </c>
      <c r="J8" s="363" t="s">
        <v>544</v>
      </c>
      <c r="K8" s="366" t="s">
        <v>532</v>
      </c>
      <c r="L8" s="363" t="s">
        <v>559</v>
      </c>
      <c r="M8" s="366" t="s">
        <v>533</v>
      </c>
      <c r="N8" s="363" t="s">
        <v>546</v>
      </c>
      <c r="O8" s="369" t="s">
        <v>547</v>
      </c>
      <c r="P8" s="366" t="s">
        <v>536</v>
      </c>
      <c r="Q8" s="370" t="s">
        <v>537</v>
      </c>
      <c r="R8" s="371" t="s">
        <v>538</v>
      </c>
      <c r="S8" s="366" t="s">
        <v>548</v>
      </c>
      <c r="T8" s="372">
        <v>3751</v>
      </c>
    </row>
    <row r="9" spans="1:20" s="373" customFormat="1" ht="25.5" customHeight="1">
      <c r="A9" s="374">
        <v>3752</v>
      </c>
      <c r="B9" s="375" t="s">
        <v>560</v>
      </c>
      <c r="C9" s="376" t="s">
        <v>527</v>
      </c>
      <c r="D9" s="385" t="s">
        <v>528</v>
      </c>
      <c r="E9" s="378" t="s">
        <v>529</v>
      </c>
      <c r="F9" s="379" t="s">
        <v>530</v>
      </c>
      <c r="G9" s="380" t="s">
        <v>530</v>
      </c>
      <c r="H9" s="379" t="s">
        <v>4</v>
      </c>
      <c r="I9" s="379" t="s">
        <v>530</v>
      </c>
      <c r="J9" s="386" t="s">
        <v>531</v>
      </c>
      <c r="K9" s="379" t="s">
        <v>532</v>
      </c>
      <c r="L9" s="376" t="s">
        <v>43</v>
      </c>
      <c r="M9" s="379" t="s">
        <v>533</v>
      </c>
      <c r="N9" s="376" t="s">
        <v>534</v>
      </c>
      <c r="O9" s="381" t="s">
        <v>535</v>
      </c>
      <c r="P9" s="379" t="s">
        <v>536</v>
      </c>
      <c r="Q9" s="370" t="s">
        <v>537</v>
      </c>
      <c r="R9" s="382" t="s">
        <v>538</v>
      </c>
      <c r="S9" s="379" t="s">
        <v>538</v>
      </c>
      <c r="T9" s="383">
        <v>3752</v>
      </c>
    </row>
    <row r="10" spans="1:20" s="373" customFormat="1" ht="25.5" customHeight="1" thickBot="1">
      <c r="A10" s="387">
        <v>3753</v>
      </c>
      <c r="B10" s="388" t="s">
        <v>561</v>
      </c>
      <c r="C10" s="389" t="s">
        <v>540</v>
      </c>
      <c r="D10" s="390" t="s">
        <v>541</v>
      </c>
      <c r="E10" s="391" t="s">
        <v>542</v>
      </c>
      <c r="F10" s="392" t="s">
        <v>538</v>
      </c>
      <c r="G10" s="393" t="s">
        <v>538</v>
      </c>
      <c r="H10" s="392" t="s">
        <v>4</v>
      </c>
      <c r="I10" s="392" t="s">
        <v>530</v>
      </c>
      <c r="J10" s="389" t="s">
        <v>544</v>
      </c>
      <c r="K10" s="392" t="s">
        <v>550</v>
      </c>
      <c r="L10" s="389" t="s">
        <v>555</v>
      </c>
      <c r="M10" s="392" t="s">
        <v>533</v>
      </c>
      <c r="N10" s="394" t="s">
        <v>556</v>
      </c>
      <c r="O10" s="395" t="s">
        <v>547</v>
      </c>
      <c r="P10" s="392" t="s">
        <v>536</v>
      </c>
      <c r="Q10" s="396" t="s">
        <v>562</v>
      </c>
      <c r="R10" s="392" t="s">
        <v>538</v>
      </c>
      <c r="S10" s="392" t="s">
        <v>538</v>
      </c>
      <c r="T10" s="397">
        <v>3753</v>
      </c>
    </row>
    <row r="11" spans="1:20" ht="18" customHeight="1">
      <c r="A11" s="398" t="s">
        <v>563</v>
      </c>
      <c r="B11" s="399"/>
      <c r="C11" s="400"/>
      <c r="D11" s="401"/>
      <c r="E11" s="400"/>
      <c r="F11" s="402"/>
      <c r="G11" s="400"/>
      <c r="H11" s="400"/>
      <c r="I11" s="400"/>
      <c r="J11" s="400"/>
      <c r="K11" s="400"/>
      <c r="L11" s="400"/>
      <c r="M11" s="400"/>
      <c r="N11" s="400"/>
      <c r="O11" s="403"/>
      <c r="P11" s="400"/>
      <c r="Q11" s="404" t="s">
        <v>563</v>
      </c>
      <c r="R11" s="405"/>
      <c r="S11" s="405"/>
      <c r="T11" s="406"/>
    </row>
    <row r="12" spans="1:20" s="373" customFormat="1" ht="25.5" customHeight="1">
      <c r="A12" s="407">
        <v>3163</v>
      </c>
      <c r="B12" s="408" t="s">
        <v>564</v>
      </c>
      <c r="C12" s="409" t="s">
        <v>565</v>
      </c>
      <c r="D12" s="410" t="s">
        <v>566</v>
      </c>
      <c r="E12" s="411" t="s">
        <v>567</v>
      </c>
      <c r="F12" s="412" t="s">
        <v>530</v>
      </c>
      <c r="G12" s="413" t="s">
        <v>530</v>
      </c>
      <c r="H12" s="412" t="s">
        <v>568</v>
      </c>
      <c r="I12" s="412" t="s">
        <v>530</v>
      </c>
      <c r="J12" s="409" t="s">
        <v>569</v>
      </c>
      <c r="K12" s="412" t="s">
        <v>532</v>
      </c>
      <c r="L12" s="409" t="s">
        <v>570</v>
      </c>
      <c r="M12" s="412" t="s">
        <v>533</v>
      </c>
      <c r="N12" s="414" t="s">
        <v>571</v>
      </c>
      <c r="O12" s="415" t="s">
        <v>572</v>
      </c>
      <c r="P12" s="412" t="s">
        <v>17</v>
      </c>
      <c r="Q12" s="416" t="s">
        <v>573</v>
      </c>
      <c r="R12" s="416" t="s">
        <v>538</v>
      </c>
      <c r="S12" s="412" t="s">
        <v>548</v>
      </c>
      <c r="T12" s="417">
        <v>3163</v>
      </c>
    </row>
    <row r="13" spans="1:20" s="373" customFormat="1" ht="25.5" customHeight="1">
      <c r="A13" s="374">
        <v>3165</v>
      </c>
      <c r="B13" s="375" t="s">
        <v>574</v>
      </c>
      <c r="C13" s="376" t="s">
        <v>575</v>
      </c>
      <c r="D13" s="418" t="s">
        <v>576</v>
      </c>
      <c r="E13" s="378" t="s">
        <v>577</v>
      </c>
      <c r="F13" s="379" t="s">
        <v>538</v>
      </c>
      <c r="G13" s="380" t="s">
        <v>530</v>
      </c>
      <c r="H13" s="379" t="s">
        <v>543</v>
      </c>
      <c r="I13" s="379" t="s">
        <v>530</v>
      </c>
      <c r="J13" s="419" t="s">
        <v>578</v>
      </c>
      <c r="K13" s="379" t="s">
        <v>532</v>
      </c>
      <c r="L13" s="376" t="s">
        <v>47</v>
      </c>
      <c r="M13" s="379" t="s">
        <v>552</v>
      </c>
      <c r="N13" s="420" t="s">
        <v>579</v>
      </c>
      <c r="O13" s="421" t="s">
        <v>580</v>
      </c>
      <c r="P13" s="420" t="s">
        <v>17</v>
      </c>
      <c r="Q13" s="422" t="s">
        <v>573</v>
      </c>
      <c r="R13" s="382" t="s">
        <v>538</v>
      </c>
      <c r="S13" s="379" t="s">
        <v>538</v>
      </c>
      <c r="T13" s="383">
        <v>3165</v>
      </c>
    </row>
    <row r="14" spans="1:20" s="373" customFormat="1" ht="25.5" customHeight="1">
      <c r="A14" s="423">
        <v>3168</v>
      </c>
      <c r="B14" s="424" t="s">
        <v>581</v>
      </c>
      <c r="C14" s="409" t="s">
        <v>565</v>
      </c>
      <c r="D14" s="410" t="s">
        <v>566</v>
      </c>
      <c r="E14" s="411" t="s">
        <v>567</v>
      </c>
      <c r="F14" s="425" t="s">
        <v>530</v>
      </c>
      <c r="G14" s="426" t="s">
        <v>530</v>
      </c>
      <c r="H14" s="425" t="s">
        <v>2</v>
      </c>
      <c r="I14" s="425" t="s">
        <v>530</v>
      </c>
      <c r="J14" s="427" t="s">
        <v>569</v>
      </c>
      <c r="K14" s="425" t="s">
        <v>532</v>
      </c>
      <c r="L14" s="427" t="s">
        <v>47</v>
      </c>
      <c r="M14" s="425" t="s">
        <v>552</v>
      </c>
      <c r="N14" s="414" t="s">
        <v>579</v>
      </c>
      <c r="O14" s="428" t="s">
        <v>582</v>
      </c>
      <c r="P14" s="425" t="s">
        <v>17</v>
      </c>
      <c r="Q14" s="416" t="s">
        <v>573</v>
      </c>
      <c r="R14" s="429" t="s">
        <v>538</v>
      </c>
      <c r="S14" s="425" t="s">
        <v>538</v>
      </c>
      <c r="T14" s="430">
        <v>3168</v>
      </c>
    </row>
    <row r="15" spans="1:20" s="373" customFormat="1" ht="25.5" customHeight="1">
      <c r="A15" s="374">
        <v>3181</v>
      </c>
      <c r="B15" s="375" t="s">
        <v>583</v>
      </c>
      <c r="C15" s="376" t="s">
        <v>565</v>
      </c>
      <c r="D15" s="418" t="s">
        <v>576</v>
      </c>
      <c r="E15" s="378" t="s">
        <v>567</v>
      </c>
      <c r="F15" s="379" t="s">
        <v>530</v>
      </c>
      <c r="G15" s="380" t="s">
        <v>530</v>
      </c>
      <c r="H15" s="379" t="s">
        <v>2</v>
      </c>
      <c r="I15" s="379" t="s">
        <v>530</v>
      </c>
      <c r="J15" s="376" t="s">
        <v>569</v>
      </c>
      <c r="K15" s="379" t="s">
        <v>532</v>
      </c>
      <c r="L15" s="376" t="s">
        <v>47</v>
      </c>
      <c r="M15" s="379" t="s">
        <v>552</v>
      </c>
      <c r="N15" s="420" t="s">
        <v>579</v>
      </c>
      <c r="O15" s="421" t="s">
        <v>582</v>
      </c>
      <c r="P15" s="420" t="s">
        <v>17</v>
      </c>
      <c r="Q15" s="422" t="s">
        <v>573</v>
      </c>
      <c r="R15" s="382" t="s">
        <v>538</v>
      </c>
      <c r="S15" s="379" t="s">
        <v>538</v>
      </c>
      <c r="T15" s="383">
        <v>3181</v>
      </c>
    </row>
    <row r="16" spans="1:20" s="373" customFormat="1" ht="25.5" customHeight="1" thickBot="1">
      <c r="A16" s="431">
        <v>3664</v>
      </c>
      <c r="B16" s="432" t="s">
        <v>584</v>
      </c>
      <c r="C16" s="433" t="s">
        <v>575</v>
      </c>
      <c r="D16" s="434" t="s">
        <v>576</v>
      </c>
      <c r="E16" s="435" t="s">
        <v>577</v>
      </c>
      <c r="F16" s="436" t="s">
        <v>538</v>
      </c>
      <c r="G16" s="437" t="s">
        <v>530</v>
      </c>
      <c r="H16" s="436" t="s">
        <v>543</v>
      </c>
      <c r="I16" s="436" t="s">
        <v>530</v>
      </c>
      <c r="J16" s="438" t="s">
        <v>578</v>
      </c>
      <c r="K16" s="436" t="s">
        <v>532</v>
      </c>
      <c r="L16" s="433" t="s">
        <v>47</v>
      </c>
      <c r="M16" s="436" t="s">
        <v>552</v>
      </c>
      <c r="N16" s="439" t="s">
        <v>579</v>
      </c>
      <c r="O16" s="440" t="s">
        <v>585</v>
      </c>
      <c r="P16" s="439" t="s">
        <v>17</v>
      </c>
      <c r="Q16" s="441" t="s">
        <v>573</v>
      </c>
      <c r="R16" s="441" t="s">
        <v>538</v>
      </c>
      <c r="S16" s="436" t="s">
        <v>538</v>
      </c>
      <c r="T16" s="442">
        <v>3664</v>
      </c>
    </row>
    <row r="17" spans="1:20" ht="18" customHeight="1">
      <c r="A17" s="443" t="s">
        <v>586</v>
      </c>
      <c r="B17" s="444"/>
      <c r="C17" s="445"/>
      <c r="D17" s="446"/>
      <c r="E17" s="447"/>
      <c r="F17" s="447"/>
      <c r="G17" s="447"/>
      <c r="H17" s="447"/>
      <c r="I17" s="447"/>
      <c r="J17" s="447"/>
      <c r="K17" s="447"/>
      <c r="L17" s="447"/>
      <c r="M17" s="447"/>
      <c r="N17" s="445"/>
      <c r="O17" s="448"/>
      <c r="P17" s="447"/>
      <c r="Q17" s="449" t="s">
        <v>586</v>
      </c>
      <c r="R17" s="450"/>
      <c r="S17" s="450"/>
      <c r="T17" s="451"/>
    </row>
    <row r="18" spans="1:20" ht="20.5" customHeight="1">
      <c r="A18" s="452"/>
      <c r="B18" s="453"/>
      <c r="C18" s="454" t="s">
        <v>587</v>
      </c>
      <c r="D18" s="455" t="s">
        <v>588</v>
      </c>
      <c r="E18" s="454" t="s">
        <v>589</v>
      </c>
      <c r="F18" s="456"/>
      <c r="G18" s="456"/>
      <c r="H18" s="456"/>
      <c r="I18" s="456"/>
      <c r="J18" s="457" t="s">
        <v>590</v>
      </c>
      <c r="K18" s="456"/>
      <c r="L18" s="456"/>
      <c r="M18" s="456"/>
      <c r="N18" s="458"/>
      <c r="O18" s="459"/>
      <c r="P18" s="456"/>
      <c r="Q18" s="460"/>
      <c r="R18" s="461"/>
      <c r="S18" s="461"/>
      <c r="T18" s="462"/>
    </row>
    <row r="19" spans="1:20" s="373" customFormat="1" ht="21" customHeight="1">
      <c r="A19" s="463">
        <v>3700</v>
      </c>
      <c r="B19" s="464" t="s">
        <v>591</v>
      </c>
      <c r="C19" s="465" t="s">
        <v>592</v>
      </c>
      <c r="D19" s="466" t="s">
        <v>593</v>
      </c>
      <c r="E19" s="467" t="s">
        <v>594</v>
      </c>
      <c r="F19" s="468" t="s">
        <v>538</v>
      </c>
      <c r="G19" s="468" t="s">
        <v>530</v>
      </c>
      <c r="H19" s="468" t="s">
        <v>4</v>
      </c>
      <c r="I19" s="468" t="s">
        <v>530</v>
      </c>
      <c r="J19" s="469" t="s">
        <v>595</v>
      </c>
      <c r="K19" s="468" t="s">
        <v>532</v>
      </c>
      <c r="L19" s="465" t="s">
        <v>47</v>
      </c>
      <c r="M19" s="468" t="s">
        <v>533</v>
      </c>
      <c r="N19" s="470" t="s">
        <v>579</v>
      </c>
      <c r="O19" s="471" t="s">
        <v>596</v>
      </c>
      <c r="P19" s="470" t="s">
        <v>17</v>
      </c>
      <c r="Q19" s="472" t="s">
        <v>573</v>
      </c>
      <c r="R19" s="468" t="s">
        <v>538</v>
      </c>
      <c r="S19" s="468" t="s">
        <v>538</v>
      </c>
      <c r="T19" s="473">
        <v>3700</v>
      </c>
    </row>
    <row r="20" spans="1:20" s="373" customFormat="1" ht="25.5" customHeight="1">
      <c r="A20" s="474">
        <v>3701</v>
      </c>
      <c r="B20" s="475" t="s">
        <v>597</v>
      </c>
      <c r="C20" s="476" t="s">
        <v>587</v>
      </c>
      <c r="D20" s="477" t="s">
        <v>588</v>
      </c>
      <c r="E20" s="478" t="s">
        <v>589</v>
      </c>
      <c r="F20" s="479" t="s">
        <v>530</v>
      </c>
      <c r="G20" s="480" t="s">
        <v>530</v>
      </c>
      <c r="H20" s="479" t="s">
        <v>4</v>
      </c>
      <c r="I20" s="479" t="s">
        <v>530</v>
      </c>
      <c r="J20" s="481" t="s">
        <v>590</v>
      </c>
      <c r="K20" s="479" t="s">
        <v>532</v>
      </c>
      <c r="L20" s="476" t="s">
        <v>43</v>
      </c>
      <c r="M20" s="479" t="s">
        <v>533</v>
      </c>
      <c r="N20" s="482" t="s">
        <v>534</v>
      </c>
      <c r="O20" s="483" t="s">
        <v>596</v>
      </c>
      <c r="P20" s="484" t="s">
        <v>17</v>
      </c>
      <c r="Q20" s="422" t="s">
        <v>573</v>
      </c>
      <c r="R20" s="479" t="s">
        <v>538</v>
      </c>
      <c r="S20" s="479" t="s">
        <v>538</v>
      </c>
      <c r="T20" s="485">
        <v>3701</v>
      </c>
    </row>
    <row r="21" spans="1:20" s="373" customFormat="1" ht="25.5" customHeight="1">
      <c r="A21" s="486">
        <v>3702</v>
      </c>
      <c r="B21" s="487" t="s">
        <v>598</v>
      </c>
      <c r="C21" s="488" t="s">
        <v>587</v>
      </c>
      <c r="D21" s="489" t="s">
        <v>588</v>
      </c>
      <c r="E21" s="490" t="s">
        <v>589</v>
      </c>
      <c r="F21" s="491" t="s">
        <v>530</v>
      </c>
      <c r="G21" s="492" t="s">
        <v>530</v>
      </c>
      <c r="H21" s="491" t="s">
        <v>4</v>
      </c>
      <c r="I21" s="491" t="s">
        <v>530</v>
      </c>
      <c r="J21" s="493" t="s">
        <v>590</v>
      </c>
      <c r="K21" s="491" t="s">
        <v>532</v>
      </c>
      <c r="L21" s="488" t="s">
        <v>43</v>
      </c>
      <c r="M21" s="491" t="s">
        <v>533</v>
      </c>
      <c r="N21" s="494" t="s">
        <v>534</v>
      </c>
      <c r="O21" s="495" t="s">
        <v>596</v>
      </c>
      <c r="P21" s="496" t="s">
        <v>17</v>
      </c>
      <c r="Q21" s="497" t="s">
        <v>573</v>
      </c>
      <c r="R21" s="491" t="s">
        <v>538</v>
      </c>
      <c r="S21" s="491" t="s">
        <v>538</v>
      </c>
      <c r="T21" s="498">
        <v>3702</v>
      </c>
    </row>
    <row r="22" spans="1:20" s="373" customFormat="1" ht="25.5" customHeight="1">
      <c r="A22" s="474">
        <v>3703</v>
      </c>
      <c r="B22" s="475" t="s">
        <v>599</v>
      </c>
      <c r="C22" s="476" t="s">
        <v>587</v>
      </c>
      <c r="D22" s="477" t="s">
        <v>588</v>
      </c>
      <c r="E22" s="478" t="s">
        <v>589</v>
      </c>
      <c r="F22" s="479" t="s">
        <v>530</v>
      </c>
      <c r="G22" s="480" t="s">
        <v>530</v>
      </c>
      <c r="H22" s="479" t="s">
        <v>4</v>
      </c>
      <c r="I22" s="479" t="s">
        <v>530</v>
      </c>
      <c r="J22" s="481" t="s">
        <v>590</v>
      </c>
      <c r="K22" s="479" t="s">
        <v>532</v>
      </c>
      <c r="L22" s="476" t="s">
        <v>47</v>
      </c>
      <c r="M22" s="479" t="s">
        <v>533</v>
      </c>
      <c r="N22" s="482" t="s">
        <v>579</v>
      </c>
      <c r="O22" s="499" t="s">
        <v>596</v>
      </c>
      <c r="P22" s="484" t="s">
        <v>17</v>
      </c>
      <c r="Q22" s="422" t="s">
        <v>573</v>
      </c>
      <c r="R22" s="479" t="s">
        <v>538</v>
      </c>
      <c r="S22" s="479" t="s">
        <v>538</v>
      </c>
      <c r="T22" s="485">
        <v>3703</v>
      </c>
    </row>
    <row r="23" spans="1:20" s="373" customFormat="1" ht="25.5" customHeight="1">
      <c r="A23" s="486">
        <v>3705</v>
      </c>
      <c r="B23" s="487" t="s">
        <v>600</v>
      </c>
      <c r="C23" s="488" t="s">
        <v>587</v>
      </c>
      <c r="D23" s="489" t="s">
        <v>588</v>
      </c>
      <c r="E23" s="490" t="s">
        <v>589</v>
      </c>
      <c r="F23" s="491" t="s">
        <v>538</v>
      </c>
      <c r="G23" s="492" t="s">
        <v>530</v>
      </c>
      <c r="H23" s="491" t="s">
        <v>4</v>
      </c>
      <c r="I23" s="491" t="s">
        <v>530</v>
      </c>
      <c r="J23" s="493" t="s">
        <v>590</v>
      </c>
      <c r="K23" s="491" t="s">
        <v>532</v>
      </c>
      <c r="L23" s="488" t="s">
        <v>43</v>
      </c>
      <c r="M23" s="491" t="s">
        <v>533</v>
      </c>
      <c r="N23" s="494" t="s">
        <v>534</v>
      </c>
      <c r="O23" s="495" t="s">
        <v>596</v>
      </c>
      <c r="P23" s="496" t="s">
        <v>17</v>
      </c>
      <c r="Q23" s="497" t="s">
        <v>573</v>
      </c>
      <c r="R23" s="491" t="s">
        <v>538</v>
      </c>
      <c r="S23" s="491" t="s">
        <v>538</v>
      </c>
      <c r="T23" s="498">
        <v>3705</v>
      </c>
    </row>
    <row r="24" spans="1:20" s="373" customFormat="1" ht="25.5" customHeight="1">
      <c r="A24" s="474">
        <v>3707</v>
      </c>
      <c r="B24" s="475" t="s">
        <v>98</v>
      </c>
      <c r="C24" s="476" t="s">
        <v>587</v>
      </c>
      <c r="D24" s="477" t="s">
        <v>588</v>
      </c>
      <c r="E24" s="478" t="s">
        <v>589</v>
      </c>
      <c r="F24" s="479" t="s">
        <v>530</v>
      </c>
      <c r="G24" s="480" t="s">
        <v>530</v>
      </c>
      <c r="H24" s="479" t="s">
        <v>4</v>
      </c>
      <c r="I24" s="479" t="s">
        <v>530</v>
      </c>
      <c r="J24" s="481" t="s">
        <v>590</v>
      </c>
      <c r="K24" s="479" t="s">
        <v>532</v>
      </c>
      <c r="L24" s="476" t="s">
        <v>47</v>
      </c>
      <c r="M24" s="479" t="s">
        <v>533</v>
      </c>
      <c r="N24" s="482" t="s">
        <v>579</v>
      </c>
      <c r="O24" s="483" t="s">
        <v>596</v>
      </c>
      <c r="P24" s="484" t="s">
        <v>17</v>
      </c>
      <c r="Q24" s="422" t="s">
        <v>573</v>
      </c>
      <c r="R24" s="479" t="s">
        <v>538</v>
      </c>
      <c r="S24" s="479" t="s">
        <v>538</v>
      </c>
      <c r="T24" s="485">
        <v>3707</v>
      </c>
    </row>
    <row r="25" spans="1:20" s="373" customFormat="1" ht="25.5" customHeight="1">
      <c r="A25" s="486">
        <v>3710</v>
      </c>
      <c r="B25" s="487" t="s">
        <v>601</v>
      </c>
      <c r="C25" s="488" t="s">
        <v>587</v>
      </c>
      <c r="D25" s="489" t="s">
        <v>588</v>
      </c>
      <c r="E25" s="490" t="s">
        <v>589</v>
      </c>
      <c r="F25" s="491" t="s">
        <v>530</v>
      </c>
      <c r="G25" s="492" t="s">
        <v>530</v>
      </c>
      <c r="H25" s="491" t="s">
        <v>4</v>
      </c>
      <c r="I25" s="491" t="s">
        <v>530</v>
      </c>
      <c r="J25" s="493" t="s">
        <v>590</v>
      </c>
      <c r="K25" s="491" t="s">
        <v>532</v>
      </c>
      <c r="L25" s="488" t="s">
        <v>47</v>
      </c>
      <c r="M25" s="491" t="s">
        <v>533</v>
      </c>
      <c r="N25" s="494" t="s">
        <v>579</v>
      </c>
      <c r="O25" s="495" t="s">
        <v>596</v>
      </c>
      <c r="P25" s="496" t="s">
        <v>17</v>
      </c>
      <c r="Q25" s="497" t="s">
        <v>573</v>
      </c>
      <c r="R25" s="491" t="s">
        <v>538</v>
      </c>
      <c r="S25" s="491" t="s">
        <v>538</v>
      </c>
      <c r="T25" s="498">
        <v>3710</v>
      </c>
    </row>
    <row r="26" spans="1:20" s="373" customFormat="1" ht="25.5" customHeight="1">
      <c r="A26" s="374">
        <v>3712</v>
      </c>
      <c r="B26" s="375" t="s">
        <v>602</v>
      </c>
      <c r="C26" s="376" t="s">
        <v>587</v>
      </c>
      <c r="D26" s="377" t="s">
        <v>588</v>
      </c>
      <c r="E26" s="378" t="s">
        <v>589</v>
      </c>
      <c r="F26" s="379" t="s">
        <v>530</v>
      </c>
      <c r="G26" s="380" t="s">
        <v>530</v>
      </c>
      <c r="H26" s="379" t="s">
        <v>4</v>
      </c>
      <c r="I26" s="379" t="s">
        <v>530</v>
      </c>
      <c r="J26" s="500" t="s">
        <v>590</v>
      </c>
      <c r="K26" s="379" t="s">
        <v>532</v>
      </c>
      <c r="L26" s="376" t="s">
        <v>43</v>
      </c>
      <c r="M26" s="379" t="s">
        <v>533</v>
      </c>
      <c r="N26" s="420" t="s">
        <v>534</v>
      </c>
      <c r="O26" s="501" t="s">
        <v>596</v>
      </c>
      <c r="P26" s="502" t="s">
        <v>17</v>
      </c>
      <c r="Q26" s="422" t="s">
        <v>573</v>
      </c>
      <c r="R26" s="379" t="s">
        <v>538</v>
      </c>
      <c r="S26" s="379" t="s">
        <v>538</v>
      </c>
      <c r="T26" s="383">
        <v>3712</v>
      </c>
    </row>
    <row r="27" spans="1:20" s="373" customFormat="1" ht="25.5" customHeight="1">
      <c r="A27" s="486">
        <v>3716</v>
      </c>
      <c r="B27" s="487" t="s">
        <v>603</v>
      </c>
      <c r="C27" s="488" t="s">
        <v>587</v>
      </c>
      <c r="D27" s="489" t="s">
        <v>588</v>
      </c>
      <c r="E27" s="490" t="s">
        <v>589</v>
      </c>
      <c r="F27" s="491" t="s">
        <v>530</v>
      </c>
      <c r="G27" s="492" t="s">
        <v>530</v>
      </c>
      <c r="H27" s="491" t="s">
        <v>4</v>
      </c>
      <c r="I27" s="491" t="s">
        <v>530</v>
      </c>
      <c r="J27" s="493" t="s">
        <v>590</v>
      </c>
      <c r="K27" s="491" t="s">
        <v>532</v>
      </c>
      <c r="L27" s="488" t="s">
        <v>47</v>
      </c>
      <c r="M27" s="491" t="s">
        <v>533</v>
      </c>
      <c r="N27" s="494" t="s">
        <v>579</v>
      </c>
      <c r="O27" s="495" t="s">
        <v>596</v>
      </c>
      <c r="P27" s="496" t="s">
        <v>17</v>
      </c>
      <c r="Q27" s="497" t="s">
        <v>573</v>
      </c>
      <c r="R27" s="491" t="s">
        <v>538</v>
      </c>
      <c r="S27" s="491" t="s">
        <v>538</v>
      </c>
      <c r="T27" s="498">
        <v>3716</v>
      </c>
    </row>
    <row r="28" spans="1:20" s="373" customFormat="1" ht="25.5" customHeight="1">
      <c r="A28" s="374">
        <v>3731</v>
      </c>
      <c r="B28" s="375" t="s">
        <v>604</v>
      </c>
      <c r="C28" s="376" t="s">
        <v>587</v>
      </c>
      <c r="D28" s="377" t="s">
        <v>588</v>
      </c>
      <c r="E28" s="378" t="s">
        <v>589</v>
      </c>
      <c r="F28" s="379" t="s">
        <v>530</v>
      </c>
      <c r="G28" s="380" t="s">
        <v>530</v>
      </c>
      <c r="H28" s="379" t="s">
        <v>4</v>
      </c>
      <c r="I28" s="379" t="s">
        <v>530</v>
      </c>
      <c r="J28" s="500" t="s">
        <v>590</v>
      </c>
      <c r="K28" s="379" t="s">
        <v>532</v>
      </c>
      <c r="L28" s="376" t="s">
        <v>47</v>
      </c>
      <c r="M28" s="379" t="s">
        <v>533</v>
      </c>
      <c r="N28" s="420" t="s">
        <v>579</v>
      </c>
      <c r="O28" s="501" t="s">
        <v>596</v>
      </c>
      <c r="P28" s="502" t="s">
        <v>17</v>
      </c>
      <c r="Q28" s="422" t="s">
        <v>573</v>
      </c>
      <c r="R28" s="379" t="s">
        <v>538</v>
      </c>
      <c r="S28" s="379" t="s">
        <v>538</v>
      </c>
      <c r="T28" s="383">
        <v>3731</v>
      </c>
    </row>
    <row r="29" spans="1:20" s="373" customFormat="1" ht="25.5" customHeight="1">
      <c r="A29" s="486">
        <v>3735</v>
      </c>
      <c r="B29" s="487" t="s">
        <v>605</v>
      </c>
      <c r="C29" s="488" t="s">
        <v>587</v>
      </c>
      <c r="D29" s="489" t="s">
        <v>588</v>
      </c>
      <c r="E29" s="490" t="s">
        <v>589</v>
      </c>
      <c r="F29" s="491" t="s">
        <v>538</v>
      </c>
      <c r="G29" s="492" t="s">
        <v>530</v>
      </c>
      <c r="H29" s="491" t="s">
        <v>4</v>
      </c>
      <c r="I29" s="491" t="s">
        <v>530</v>
      </c>
      <c r="J29" s="493" t="s">
        <v>590</v>
      </c>
      <c r="K29" s="491" t="s">
        <v>532</v>
      </c>
      <c r="L29" s="488" t="s">
        <v>47</v>
      </c>
      <c r="M29" s="491" t="s">
        <v>533</v>
      </c>
      <c r="N29" s="494" t="s">
        <v>579</v>
      </c>
      <c r="O29" s="495" t="s">
        <v>596</v>
      </c>
      <c r="P29" s="496" t="s">
        <v>17</v>
      </c>
      <c r="Q29" s="497" t="s">
        <v>573</v>
      </c>
      <c r="R29" s="491" t="s">
        <v>538</v>
      </c>
      <c r="S29" s="491" t="s">
        <v>538</v>
      </c>
      <c r="T29" s="498">
        <v>3735</v>
      </c>
    </row>
    <row r="30" spans="1:20" s="373" customFormat="1" ht="25.5" customHeight="1">
      <c r="A30" s="374">
        <v>3738</v>
      </c>
      <c r="B30" s="375" t="s">
        <v>606</v>
      </c>
      <c r="C30" s="503" t="s">
        <v>607</v>
      </c>
      <c r="D30" s="377" t="s">
        <v>608</v>
      </c>
      <c r="E30" s="378" t="s">
        <v>609</v>
      </c>
      <c r="F30" s="379" t="s">
        <v>538</v>
      </c>
      <c r="G30" s="504" t="s">
        <v>610</v>
      </c>
      <c r="H30" s="379" t="s">
        <v>4</v>
      </c>
      <c r="I30" s="379" t="s">
        <v>530</v>
      </c>
      <c r="J30" s="500" t="s">
        <v>595</v>
      </c>
      <c r="K30" s="379" t="s">
        <v>611</v>
      </c>
      <c r="L30" s="376" t="s">
        <v>4</v>
      </c>
      <c r="M30" s="379" t="s">
        <v>611</v>
      </c>
      <c r="N30" s="420" t="s">
        <v>612</v>
      </c>
      <c r="O30" s="379" t="s">
        <v>538</v>
      </c>
      <c r="P30" s="505" t="s">
        <v>538</v>
      </c>
      <c r="Q30" s="506" t="s">
        <v>613</v>
      </c>
      <c r="R30" s="379" t="s">
        <v>538</v>
      </c>
      <c r="S30" s="379" t="s">
        <v>530</v>
      </c>
      <c r="T30" s="383">
        <v>3738</v>
      </c>
    </row>
    <row r="31" spans="1:20" s="373" customFormat="1" ht="25.5" customHeight="1">
      <c r="A31" s="486">
        <v>3759</v>
      </c>
      <c r="B31" s="487" t="s">
        <v>614</v>
      </c>
      <c r="C31" s="488" t="s">
        <v>587</v>
      </c>
      <c r="D31" s="489" t="s">
        <v>588</v>
      </c>
      <c r="E31" s="490" t="s">
        <v>589</v>
      </c>
      <c r="F31" s="491" t="s">
        <v>530</v>
      </c>
      <c r="G31" s="492" t="s">
        <v>530</v>
      </c>
      <c r="H31" s="491" t="s">
        <v>543</v>
      </c>
      <c r="I31" s="491" t="s">
        <v>530</v>
      </c>
      <c r="J31" s="493" t="s">
        <v>590</v>
      </c>
      <c r="K31" s="491" t="s">
        <v>550</v>
      </c>
      <c r="L31" s="488" t="s">
        <v>615</v>
      </c>
      <c r="M31" s="491" t="s">
        <v>533</v>
      </c>
      <c r="N31" s="494" t="s">
        <v>553</v>
      </c>
      <c r="O31" s="495" t="s">
        <v>547</v>
      </c>
      <c r="P31" s="496" t="s">
        <v>17</v>
      </c>
      <c r="Q31" s="507" t="s">
        <v>537</v>
      </c>
      <c r="R31" s="491" t="s">
        <v>538</v>
      </c>
      <c r="S31" s="491" t="s">
        <v>538</v>
      </c>
      <c r="T31" s="498">
        <v>3759</v>
      </c>
    </row>
    <row r="32" spans="1:20" s="373" customFormat="1" ht="25.5" customHeight="1">
      <c r="A32" s="508">
        <v>3761</v>
      </c>
      <c r="B32" s="509" t="s">
        <v>616</v>
      </c>
      <c r="C32" s="376" t="s">
        <v>617</v>
      </c>
      <c r="D32" s="510" t="s">
        <v>618</v>
      </c>
      <c r="E32" s="378" t="s">
        <v>619</v>
      </c>
      <c r="F32" s="379" t="s">
        <v>620</v>
      </c>
      <c r="G32" s="380" t="s">
        <v>620</v>
      </c>
      <c r="H32" s="379" t="s">
        <v>4</v>
      </c>
      <c r="I32" s="379" t="s">
        <v>538</v>
      </c>
      <c r="J32" s="476" t="s">
        <v>538</v>
      </c>
      <c r="K32" s="379" t="s">
        <v>611</v>
      </c>
      <c r="L32" s="376" t="s">
        <v>4</v>
      </c>
      <c r="M32" s="379" t="s">
        <v>533</v>
      </c>
      <c r="N32" s="420" t="s">
        <v>612</v>
      </c>
      <c r="O32" s="420" t="s">
        <v>538</v>
      </c>
      <c r="P32" s="511" t="s">
        <v>538</v>
      </c>
      <c r="Q32" s="479" t="s">
        <v>621</v>
      </c>
      <c r="R32" s="379" t="s">
        <v>530</v>
      </c>
      <c r="S32" s="379" t="s">
        <v>530</v>
      </c>
      <c r="T32" s="383">
        <v>3761</v>
      </c>
    </row>
    <row r="33" spans="1:20" s="373" customFormat="1" ht="25.5" customHeight="1">
      <c r="A33" s="486">
        <v>3770</v>
      </c>
      <c r="B33" s="487" t="s">
        <v>622</v>
      </c>
      <c r="C33" s="488" t="s">
        <v>623</v>
      </c>
      <c r="D33" s="489" t="s">
        <v>624</v>
      </c>
      <c r="E33" s="490" t="s">
        <v>577</v>
      </c>
      <c r="F33" s="491" t="s">
        <v>538</v>
      </c>
      <c r="G33" s="492" t="s">
        <v>538</v>
      </c>
      <c r="H33" s="491" t="s">
        <v>4</v>
      </c>
      <c r="I33" s="491" t="s">
        <v>530</v>
      </c>
      <c r="J33" s="512" t="s">
        <v>625</v>
      </c>
      <c r="K33" s="491" t="s">
        <v>550</v>
      </c>
      <c r="L33" s="488" t="s">
        <v>555</v>
      </c>
      <c r="M33" s="491" t="s">
        <v>552</v>
      </c>
      <c r="N33" s="494" t="s">
        <v>556</v>
      </c>
      <c r="O33" s="495" t="s">
        <v>596</v>
      </c>
      <c r="P33" s="513" t="s">
        <v>17</v>
      </c>
      <c r="Q33" s="497" t="s">
        <v>626</v>
      </c>
      <c r="R33" s="497" t="s">
        <v>538</v>
      </c>
      <c r="S33" s="491" t="s">
        <v>538</v>
      </c>
      <c r="T33" s="498">
        <v>3770</v>
      </c>
    </row>
    <row r="34" spans="1:20" s="373" customFormat="1" ht="25.5" customHeight="1">
      <c r="A34" s="374">
        <v>3771</v>
      </c>
      <c r="B34" s="375" t="s">
        <v>627</v>
      </c>
      <c r="C34" s="376" t="s">
        <v>623</v>
      </c>
      <c r="D34" s="377" t="s">
        <v>624</v>
      </c>
      <c r="E34" s="378" t="s">
        <v>577</v>
      </c>
      <c r="F34" s="379" t="s">
        <v>538</v>
      </c>
      <c r="G34" s="380" t="s">
        <v>538</v>
      </c>
      <c r="H34" s="379" t="s">
        <v>4</v>
      </c>
      <c r="I34" s="379" t="s">
        <v>530</v>
      </c>
      <c r="J34" s="514" t="s">
        <v>625</v>
      </c>
      <c r="K34" s="379" t="s">
        <v>550</v>
      </c>
      <c r="L34" s="376" t="s">
        <v>555</v>
      </c>
      <c r="M34" s="379" t="s">
        <v>552</v>
      </c>
      <c r="N34" s="420" t="s">
        <v>556</v>
      </c>
      <c r="O34" s="501" t="s">
        <v>596</v>
      </c>
      <c r="P34" s="511" t="s">
        <v>17</v>
      </c>
      <c r="Q34" s="422" t="s">
        <v>626</v>
      </c>
      <c r="R34" s="382" t="s">
        <v>538</v>
      </c>
      <c r="S34" s="379" t="s">
        <v>538</v>
      </c>
      <c r="T34" s="383">
        <v>3771</v>
      </c>
    </row>
    <row r="35" spans="1:20" s="373" customFormat="1" ht="25.5" customHeight="1">
      <c r="A35" s="486">
        <v>3773</v>
      </c>
      <c r="B35" s="487" t="s">
        <v>89</v>
      </c>
      <c r="C35" s="488" t="s">
        <v>623</v>
      </c>
      <c r="D35" s="489" t="s">
        <v>624</v>
      </c>
      <c r="E35" s="490" t="s">
        <v>577</v>
      </c>
      <c r="F35" s="491" t="s">
        <v>538</v>
      </c>
      <c r="G35" s="492" t="s">
        <v>530</v>
      </c>
      <c r="H35" s="491" t="s">
        <v>4</v>
      </c>
      <c r="I35" s="491" t="s">
        <v>530</v>
      </c>
      <c r="J35" s="512" t="s">
        <v>625</v>
      </c>
      <c r="K35" s="491" t="s">
        <v>532</v>
      </c>
      <c r="L35" s="488" t="s">
        <v>43</v>
      </c>
      <c r="M35" s="491" t="s">
        <v>533</v>
      </c>
      <c r="N35" s="494" t="s">
        <v>534</v>
      </c>
      <c r="O35" s="495" t="s">
        <v>596</v>
      </c>
      <c r="P35" s="513" t="s">
        <v>17</v>
      </c>
      <c r="Q35" s="497" t="s">
        <v>573</v>
      </c>
      <c r="R35" s="497" t="s">
        <v>538</v>
      </c>
      <c r="S35" s="491" t="s">
        <v>538</v>
      </c>
      <c r="T35" s="498">
        <v>3773</v>
      </c>
    </row>
    <row r="36" spans="1:20" s="373" customFormat="1" ht="25.5" customHeight="1">
      <c r="A36" s="374">
        <v>3774</v>
      </c>
      <c r="B36" s="375" t="s">
        <v>91</v>
      </c>
      <c r="C36" s="376" t="s">
        <v>623</v>
      </c>
      <c r="D36" s="377" t="s">
        <v>624</v>
      </c>
      <c r="E36" s="378" t="s">
        <v>577</v>
      </c>
      <c r="F36" s="379" t="s">
        <v>538</v>
      </c>
      <c r="G36" s="380" t="s">
        <v>530</v>
      </c>
      <c r="H36" s="379" t="s">
        <v>4</v>
      </c>
      <c r="I36" s="379" t="s">
        <v>530</v>
      </c>
      <c r="J36" s="515" t="s">
        <v>625</v>
      </c>
      <c r="K36" s="379" t="s">
        <v>532</v>
      </c>
      <c r="L36" s="376" t="s">
        <v>555</v>
      </c>
      <c r="M36" s="379" t="s">
        <v>552</v>
      </c>
      <c r="N36" s="420" t="s">
        <v>556</v>
      </c>
      <c r="O36" s="501" t="s">
        <v>596</v>
      </c>
      <c r="P36" s="511" t="s">
        <v>17</v>
      </c>
      <c r="Q36" s="422" t="s">
        <v>573</v>
      </c>
      <c r="R36" s="382" t="s">
        <v>538</v>
      </c>
      <c r="S36" s="379" t="s">
        <v>538</v>
      </c>
      <c r="T36" s="383">
        <v>3774</v>
      </c>
    </row>
    <row r="37" spans="1:20" s="373" customFormat="1" ht="25.5" customHeight="1">
      <c r="A37" s="486">
        <v>3779</v>
      </c>
      <c r="B37" s="487" t="s">
        <v>628</v>
      </c>
      <c r="C37" s="488" t="s">
        <v>623</v>
      </c>
      <c r="D37" s="489" t="s">
        <v>624</v>
      </c>
      <c r="E37" s="490" t="s">
        <v>577</v>
      </c>
      <c r="F37" s="491" t="s">
        <v>538</v>
      </c>
      <c r="G37" s="516" t="s">
        <v>610</v>
      </c>
      <c r="H37" s="491" t="s">
        <v>4</v>
      </c>
      <c r="I37" s="491" t="s">
        <v>530</v>
      </c>
      <c r="J37" s="512" t="s">
        <v>625</v>
      </c>
      <c r="K37" s="491" t="s">
        <v>611</v>
      </c>
      <c r="L37" s="488" t="s">
        <v>4</v>
      </c>
      <c r="M37" s="491" t="s">
        <v>611</v>
      </c>
      <c r="N37" s="494" t="s">
        <v>612</v>
      </c>
      <c r="O37" s="494" t="s">
        <v>538</v>
      </c>
      <c r="P37" s="517" t="s">
        <v>538</v>
      </c>
      <c r="Q37" s="488" t="s">
        <v>629</v>
      </c>
      <c r="R37" s="491" t="s">
        <v>530</v>
      </c>
      <c r="S37" s="491" t="s">
        <v>530</v>
      </c>
      <c r="T37" s="498">
        <v>3779</v>
      </c>
    </row>
    <row r="38" spans="1:20" s="373" customFormat="1" ht="25.5" customHeight="1">
      <c r="A38" s="374">
        <v>3798</v>
      </c>
      <c r="B38" s="375" t="s">
        <v>41</v>
      </c>
      <c r="C38" s="376" t="s">
        <v>630</v>
      </c>
      <c r="D38" s="377" t="s">
        <v>631</v>
      </c>
      <c r="E38" s="378" t="s">
        <v>609</v>
      </c>
      <c r="F38" s="379" t="s">
        <v>530</v>
      </c>
      <c r="G38" s="504" t="s">
        <v>530</v>
      </c>
      <c r="H38" s="379" t="s">
        <v>4</v>
      </c>
      <c r="I38" s="379" t="s">
        <v>530</v>
      </c>
      <c r="J38" s="515" t="s">
        <v>632</v>
      </c>
      <c r="K38" s="379" t="s">
        <v>532</v>
      </c>
      <c r="L38" s="376" t="s">
        <v>47</v>
      </c>
      <c r="M38" s="379" t="s">
        <v>533</v>
      </c>
      <c r="N38" s="420" t="s">
        <v>579</v>
      </c>
      <c r="O38" s="421" t="s">
        <v>633</v>
      </c>
      <c r="P38" s="518" t="s">
        <v>17</v>
      </c>
      <c r="Q38" s="422" t="s">
        <v>573</v>
      </c>
      <c r="R38" s="379" t="s">
        <v>538</v>
      </c>
      <c r="S38" s="379" t="s">
        <v>538</v>
      </c>
      <c r="T38" s="383">
        <v>3798</v>
      </c>
    </row>
    <row r="39" spans="1:20" s="373" customFormat="1" ht="25.5" customHeight="1">
      <c r="A39" s="486">
        <v>3289</v>
      </c>
      <c r="B39" s="487" t="s">
        <v>634</v>
      </c>
      <c r="C39" s="488" t="s">
        <v>635</v>
      </c>
      <c r="D39" s="489" t="s">
        <v>636</v>
      </c>
      <c r="E39" s="490" t="s">
        <v>567</v>
      </c>
      <c r="F39" s="491" t="s">
        <v>530</v>
      </c>
      <c r="G39" s="516" t="s">
        <v>530</v>
      </c>
      <c r="H39" s="491" t="s">
        <v>4</v>
      </c>
      <c r="I39" s="491" t="s">
        <v>530</v>
      </c>
      <c r="J39" s="512" t="s">
        <v>637</v>
      </c>
      <c r="K39" s="491" t="s">
        <v>532</v>
      </c>
      <c r="L39" s="488" t="s">
        <v>47</v>
      </c>
      <c r="M39" s="491" t="s">
        <v>533</v>
      </c>
      <c r="N39" s="494" t="s">
        <v>638</v>
      </c>
      <c r="O39" s="519" t="s">
        <v>633</v>
      </c>
      <c r="P39" s="517" t="s">
        <v>17</v>
      </c>
      <c r="Q39" s="497" t="s">
        <v>573</v>
      </c>
      <c r="R39" s="491" t="s">
        <v>538</v>
      </c>
      <c r="S39" s="488" t="s">
        <v>620</v>
      </c>
      <c r="T39" s="498">
        <v>3289</v>
      </c>
    </row>
    <row r="40" spans="1:20" s="373" customFormat="1" ht="25.5" customHeight="1">
      <c r="A40" s="374">
        <v>3786</v>
      </c>
      <c r="B40" s="375" t="s">
        <v>356</v>
      </c>
      <c r="C40" s="376" t="s">
        <v>639</v>
      </c>
      <c r="D40" s="520" t="s">
        <v>640</v>
      </c>
      <c r="E40" s="378" t="s">
        <v>567</v>
      </c>
      <c r="F40" s="379" t="s">
        <v>530</v>
      </c>
      <c r="G40" s="380" t="s">
        <v>530</v>
      </c>
      <c r="H40" s="379" t="s">
        <v>4</v>
      </c>
      <c r="I40" s="379" t="s">
        <v>530</v>
      </c>
      <c r="J40" s="515" t="s">
        <v>641</v>
      </c>
      <c r="K40" s="379" t="s">
        <v>532</v>
      </c>
      <c r="L40" s="376" t="s">
        <v>43</v>
      </c>
      <c r="M40" s="379" t="s">
        <v>533</v>
      </c>
      <c r="N40" s="376" t="s">
        <v>546</v>
      </c>
      <c r="O40" s="421" t="s">
        <v>642</v>
      </c>
      <c r="P40" s="502" t="s">
        <v>17</v>
      </c>
      <c r="Q40" s="422" t="s">
        <v>573</v>
      </c>
      <c r="R40" s="479" t="s">
        <v>538</v>
      </c>
      <c r="S40" s="379" t="s">
        <v>548</v>
      </c>
      <c r="T40" s="383">
        <v>3786</v>
      </c>
    </row>
    <row r="41" spans="1:20" s="373" customFormat="1" ht="25.5" customHeight="1">
      <c r="A41" s="521">
        <v>3282</v>
      </c>
      <c r="B41" s="522" t="s">
        <v>643</v>
      </c>
      <c r="C41" s="488" t="s">
        <v>635</v>
      </c>
      <c r="D41" s="489" t="s">
        <v>636</v>
      </c>
      <c r="E41" s="490" t="s">
        <v>567</v>
      </c>
      <c r="F41" s="491" t="s">
        <v>530</v>
      </c>
      <c r="G41" s="523" t="s">
        <v>530</v>
      </c>
      <c r="H41" s="524" t="s">
        <v>4</v>
      </c>
      <c r="I41" s="524" t="s">
        <v>530</v>
      </c>
      <c r="J41" s="512" t="s">
        <v>637</v>
      </c>
      <c r="K41" s="524" t="s">
        <v>611</v>
      </c>
      <c r="L41" s="467" t="s">
        <v>4</v>
      </c>
      <c r="M41" s="524" t="s">
        <v>611</v>
      </c>
      <c r="N41" s="525" t="s">
        <v>612</v>
      </c>
      <c r="O41" s="526" t="s">
        <v>538</v>
      </c>
      <c r="P41" s="527" t="s">
        <v>538</v>
      </c>
      <c r="Q41" s="528" t="s">
        <v>629</v>
      </c>
      <c r="R41" s="524" t="s">
        <v>530</v>
      </c>
      <c r="S41" s="467" t="s">
        <v>530</v>
      </c>
      <c r="T41" s="529">
        <v>3282</v>
      </c>
    </row>
    <row r="42" spans="1:20" s="373" customFormat="1" ht="25.5" customHeight="1" thickBot="1">
      <c r="A42" s="530">
        <v>3782</v>
      </c>
      <c r="B42" s="531" t="s">
        <v>644</v>
      </c>
      <c r="C42" s="532" t="s">
        <v>639</v>
      </c>
      <c r="D42" s="533" t="s">
        <v>640</v>
      </c>
      <c r="E42" s="534" t="s">
        <v>567</v>
      </c>
      <c r="F42" s="535" t="s">
        <v>530</v>
      </c>
      <c r="G42" s="536" t="s">
        <v>530</v>
      </c>
      <c r="H42" s="536" t="s">
        <v>4</v>
      </c>
      <c r="I42" s="536" t="s">
        <v>530</v>
      </c>
      <c r="J42" s="537" t="s">
        <v>641</v>
      </c>
      <c r="K42" s="536" t="s">
        <v>611</v>
      </c>
      <c r="L42" s="532" t="s">
        <v>4</v>
      </c>
      <c r="M42" s="536" t="s">
        <v>611</v>
      </c>
      <c r="N42" s="538" t="s">
        <v>612</v>
      </c>
      <c r="O42" s="538" t="s">
        <v>538</v>
      </c>
      <c r="P42" s="539" t="s">
        <v>538</v>
      </c>
      <c r="Q42" s="540" t="s">
        <v>629</v>
      </c>
      <c r="R42" s="541" t="s">
        <v>530</v>
      </c>
      <c r="S42" s="532" t="s">
        <v>530</v>
      </c>
      <c r="T42" s="542">
        <v>3782</v>
      </c>
    </row>
    <row r="43" spans="1:20" ht="18" customHeight="1">
      <c r="A43" s="543" t="s">
        <v>645</v>
      </c>
      <c r="B43" s="544"/>
      <c r="C43" s="545"/>
      <c r="D43" s="546"/>
      <c r="E43" s="547"/>
      <c r="F43" s="548"/>
      <c r="G43" s="547"/>
      <c r="H43" s="547"/>
      <c r="I43" s="547"/>
      <c r="J43" s="547"/>
      <c r="K43" s="547"/>
      <c r="L43" s="547"/>
      <c r="M43" s="547"/>
      <c r="N43" s="545"/>
      <c r="O43" s="549"/>
      <c r="P43" s="547"/>
      <c r="Q43" s="550" t="s">
        <v>645</v>
      </c>
      <c r="R43" s="551"/>
      <c r="S43" s="551"/>
      <c r="T43" s="552"/>
    </row>
    <row r="44" spans="1:20" s="373" customFormat="1" ht="25.5" customHeight="1">
      <c r="A44" s="553">
        <v>3170</v>
      </c>
      <c r="B44" s="554" t="s">
        <v>36</v>
      </c>
      <c r="C44" s="555" t="s">
        <v>646</v>
      </c>
      <c r="D44" s="556" t="s">
        <v>647</v>
      </c>
      <c r="E44" s="557" t="s">
        <v>648</v>
      </c>
      <c r="F44" s="558" t="s">
        <v>538</v>
      </c>
      <c r="G44" s="559" t="s">
        <v>538</v>
      </c>
      <c r="H44" s="558" t="s">
        <v>4</v>
      </c>
      <c r="I44" s="558" t="s">
        <v>530</v>
      </c>
      <c r="J44" s="560" t="s">
        <v>649</v>
      </c>
      <c r="K44" s="558" t="s">
        <v>550</v>
      </c>
      <c r="L44" s="555" t="s">
        <v>555</v>
      </c>
      <c r="M44" s="558" t="s">
        <v>533</v>
      </c>
      <c r="N44" s="558" t="s">
        <v>556</v>
      </c>
      <c r="O44" s="561" t="s">
        <v>642</v>
      </c>
      <c r="P44" s="558" t="s">
        <v>536</v>
      </c>
      <c r="Q44" s="555" t="s">
        <v>650</v>
      </c>
      <c r="R44" s="562" t="s">
        <v>538</v>
      </c>
      <c r="S44" s="558" t="s">
        <v>538</v>
      </c>
      <c r="T44" s="563">
        <v>3170</v>
      </c>
    </row>
    <row r="45" spans="1:20" s="373" customFormat="1" ht="25.5" customHeight="1">
      <c r="A45" s="374">
        <v>3202</v>
      </c>
      <c r="B45" s="375" t="s">
        <v>651</v>
      </c>
      <c r="C45" s="376" t="s">
        <v>652</v>
      </c>
      <c r="D45" s="376" t="s">
        <v>652</v>
      </c>
      <c r="E45" s="378" t="s">
        <v>653</v>
      </c>
      <c r="F45" s="379" t="s">
        <v>538</v>
      </c>
      <c r="G45" s="380" t="s">
        <v>538</v>
      </c>
      <c r="H45" s="379" t="s">
        <v>4</v>
      </c>
      <c r="I45" s="379" t="s">
        <v>538</v>
      </c>
      <c r="J45" s="564" t="s">
        <v>538</v>
      </c>
      <c r="K45" s="379" t="s">
        <v>654</v>
      </c>
      <c r="L45" s="376" t="s">
        <v>4</v>
      </c>
      <c r="M45" s="379" t="s">
        <v>655</v>
      </c>
      <c r="N45" s="379" t="s">
        <v>656</v>
      </c>
      <c r="O45" s="379" t="s">
        <v>538</v>
      </c>
      <c r="P45" s="379" t="s">
        <v>538</v>
      </c>
      <c r="Q45" s="376" t="s">
        <v>657</v>
      </c>
      <c r="R45" s="565" t="s">
        <v>658</v>
      </c>
      <c r="S45" s="379" t="s">
        <v>530</v>
      </c>
      <c r="T45" s="383">
        <v>3202</v>
      </c>
    </row>
    <row r="46" spans="1:20" s="373" customFormat="1" ht="25.5" customHeight="1">
      <c r="A46" s="553">
        <v>3208</v>
      </c>
      <c r="B46" s="554" t="s">
        <v>659</v>
      </c>
      <c r="C46" s="555" t="s">
        <v>660</v>
      </c>
      <c r="D46" s="566" t="s">
        <v>661</v>
      </c>
      <c r="E46" s="557" t="s">
        <v>662</v>
      </c>
      <c r="F46" s="558" t="s">
        <v>538</v>
      </c>
      <c r="G46" s="559" t="s">
        <v>538</v>
      </c>
      <c r="H46" s="558" t="s">
        <v>4</v>
      </c>
      <c r="I46" s="567" t="s">
        <v>530</v>
      </c>
      <c r="J46" s="568" t="s">
        <v>663</v>
      </c>
      <c r="K46" s="559" t="s">
        <v>532</v>
      </c>
      <c r="L46" s="555" t="s">
        <v>47</v>
      </c>
      <c r="M46" s="558" t="s">
        <v>664</v>
      </c>
      <c r="N46" s="558" t="s">
        <v>656</v>
      </c>
      <c r="O46" s="558" t="s">
        <v>665</v>
      </c>
      <c r="P46" s="558" t="s">
        <v>538</v>
      </c>
      <c r="Q46" s="558" t="s">
        <v>650</v>
      </c>
      <c r="R46" s="569" t="s">
        <v>658</v>
      </c>
      <c r="S46" s="558" t="s">
        <v>538</v>
      </c>
      <c r="T46" s="563">
        <v>3208</v>
      </c>
    </row>
    <row r="47" spans="1:20" s="373" customFormat="1" ht="25.5" customHeight="1" thickBot="1">
      <c r="A47" s="530">
        <v>3777</v>
      </c>
      <c r="B47" s="531" t="s">
        <v>666</v>
      </c>
      <c r="C47" s="532" t="s">
        <v>667</v>
      </c>
      <c r="D47" s="570" t="s">
        <v>668</v>
      </c>
      <c r="E47" s="534" t="s">
        <v>567</v>
      </c>
      <c r="F47" s="536" t="s">
        <v>538</v>
      </c>
      <c r="G47" s="571" t="s">
        <v>530</v>
      </c>
      <c r="H47" s="536" t="s">
        <v>543</v>
      </c>
      <c r="I47" s="536" t="s">
        <v>530</v>
      </c>
      <c r="J47" s="572" t="s">
        <v>669</v>
      </c>
      <c r="K47" s="536" t="s">
        <v>532</v>
      </c>
      <c r="L47" s="532" t="s">
        <v>47</v>
      </c>
      <c r="M47" s="536" t="s">
        <v>533</v>
      </c>
      <c r="N47" s="538" t="s">
        <v>579</v>
      </c>
      <c r="O47" s="573" t="s">
        <v>572</v>
      </c>
      <c r="P47" s="538" t="s">
        <v>17</v>
      </c>
      <c r="Q47" s="536" t="s">
        <v>573</v>
      </c>
      <c r="R47" s="536" t="s">
        <v>538</v>
      </c>
      <c r="S47" s="536" t="s">
        <v>538</v>
      </c>
      <c r="T47" s="542">
        <v>3777</v>
      </c>
    </row>
    <row r="48" spans="1:20" ht="18" customHeight="1">
      <c r="A48" s="574" t="s">
        <v>670</v>
      </c>
      <c r="B48" s="575"/>
      <c r="C48" s="576"/>
      <c r="D48" s="577"/>
      <c r="E48" s="578"/>
      <c r="F48" s="579"/>
      <c r="G48" s="579"/>
      <c r="H48" s="579"/>
      <c r="I48" s="579"/>
      <c r="J48" s="576"/>
      <c r="K48" s="579"/>
      <c r="L48" s="576"/>
      <c r="M48" s="579"/>
      <c r="N48" s="579"/>
      <c r="O48" s="579"/>
      <c r="P48" s="579"/>
      <c r="Q48" s="580" t="s">
        <v>670</v>
      </c>
      <c r="R48" s="581"/>
      <c r="S48" s="581"/>
      <c r="T48" s="582"/>
    </row>
    <row r="49" spans="1:20" s="373" customFormat="1" ht="25.5" customHeight="1">
      <c r="A49" s="583">
        <v>3228</v>
      </c>
      <c r="B49" s="584" t="s">
        <v>671</v>
      </c>
      <c r="C49" s="585" t="s">
        <v>672</v>
      </c>
      <c r="D49" s="586" t="s">
        <v>673</v>
      </c>
      <c r="E49" s="587" t="s">
        <v>567</v>
      </c>
      <c r="F49" s="588" t="s">
        <v>538</v>
      </c>
      <c r="G49" s="589" t="s">
        <v>538</v>
      </c>
      <c r="H49" s="588" t="s">
        <v>4</v>
      </c>
      <c r="I49" s="588" t="s">
        <v>538</v>
      </c>
      <c r="J49" s="585" t="s">
        <v>538</v>
      </c>
      <c r="K49" s="588" t="s">
        <v>611</v>
      </c>
      <c r="L49" s="585" t="s">
        <v>4</v>
      </c>
      <c r="M49" s="588" t="s">
        <v>611</v>
      </c>
      <c r="N49" s="588" t="s">
        <v>612</v>
      </c>
      <c r="O49" s="588" t="s">
        <v>538</v>
      </c>
      <c r="P49" s="590" t="s">
        <v>538</v>
      </c>
      <c r="Q49" s="591" t="s">
        <v>674</v>
      </c>
      <c r="R49" s="592" t="s">
        <v>530</v>
      </c>
      <c r="S49" s="592" t="s">
        <v>530</v>
      </c>
      <c r="T49" s="593">
        <v>3228</v>
      </c>
    </row>
    <row r="50" spans="1:20" s="373" customFormat="1" ht="25.5" customHeight="1">
      <c r="A50" s="374">
        <v>3253</v>
      </c>
      <c r="B50" s="375" t="s">
        <v>675</v>
      </c>
      <c r="C50" s="376" t="s">
        <v>676</v>
      </c>
      <c r="D50" s="594" t="s">
        <v>677</v>
      </c>
      <c r="E50" s="378" t="s">
        <v>609</v>
      </c>
      <c r="F50" s="379" t="s">
        <v>538</v>
      </c>
      <c r="G50" s="380" t="s">
        <v>530</v>
      </c>
      <c r="H50" s="379" t="s">
        <v>4</v>
      </c>
      <c r="I50" s="379" t="s">
        <v>538</v>
      </c>
      <c r="J50" s="476" t="s">
        <v>538</v>
      </c>
      <c r="K50" s="379" t="s">
        <v>532</v>
      </c>
      <c r="L50" s="376" t="s">
        <v>47</v>
      </c>
      <c r="M50" s="379" t="s">
        <v>533</v>
      </c>
      <c r="N50" s="379" t="s">
        <v>579</v>
      </c>
      <c r="O50" s="595" t="s">
        <v>678</v>
      </c>
      <c r="P50" s="596" t="s">
        <v>536</v>
      </c>
      <c r="Q50" s="422" t="s">
        <v>573</v>
      </c>
      <c r="R50" s="379" t="s">
        <v>538</v>
      </c>
      <c r="S50" s="379" t="s">
        <v>538</v>
      </c>
      <c r="T50" s="383">
        <v>3253</v>
      </c>
    </row>
    <row r="51" spans="1:20" s="373" customFormat="1" ht="25.5" customHeight="1">
      <c r="A51" s="583">
        <v>3274</v>
      </c>
      <c r="B51" s="584" t="s">
        <v>679</v>
      </c>
      <c r="C51" s="585" t="s">
        <v>680</v>
      </c>
      <c r="D51" s="597" t="s">
        <v>681</v>
      </c>
      <c r="E51" s="587" t="s">
        <v>648</v>
      </c>
      <c r="F51" s="588" t="s">
        <v>538</v>
      </c>
      <c r="G51" s="589" t="s">
        <v>530</v>
      </c>
      <c r="H51" s="588" t="s">
        <v>4</v>
      </c>
      <c r="I51" s="588" t="s">
        <v>530</v>
      </c>
      <c r="J51" s="598" t="s">
        <v>682</v>
      </c>
      <c r="K51" s="588" t="s">
        <v>532</v>
      </c>
      <c r="L51" s="585" t="s">
        <v>555</v>
      </c>
      <c r="M51" s="588" t="s">
        <v>533</v>
      </c>
      <c r="N51" s="599" t="s">
        <v>556</v>
      </c>
      <c r="O51" s="600" t="s">
        <v>642</v>
      </c>
      <c r="P51" s="601" t="s">
        <v>536</v>
      </c>
      <c r="Q51" s="602" t="s">
        <v>573</v>
      </c>
      <c r="R51" s="588" t="s">
        <v>538</v>
      </c>
      <c r="S51" s="588" t="s">
        <v>538</v>
      </c>
      <c r="T51" s="603">
        <v>3274</v>
      </c>
    </row>
    <row r="52" spans="1:20" s="373" customFormat="1" ht="25.5" customHeight="1">
      <c r="A52" s="374">
        <v>3279</v>
      </c>
      <c r="B52" s="375" t="s">
        <v>683</v>
      </c>
      <c r="C52" s="376" t="s">
        <v>684</v>
      </c>
      <c r="D52" s="377" t="s">
        <v>685</v>
      </c>
      <c r="E52" s="378" t="s">
        <v>686</v>
      </c>
      <c r="F52" s="379" t="s">
        <v>538</v>
      </c>
      <c r="G52" s="380" t="s">
        <v>538</v>
      </c>
      <c r="H52" s="379" t="s">
        <v>4</v>
      </c>
      <c r="I52" s="379" t="s">
        <v>530</v>
      </c>
      <c r="J52" s="604" t="s">
        <v>687</v>
      </c>
      <c r="K52" s="379" t="s">
        <v>532</v>
      </c>
      <c r="L52" s="376" t="s">
        <v>47</v>
      </c>
      <c r="M52" s="379" t="s">
        <v>533</v>
      </c>
      <c r="N52" s="379" t="s">
        <v>688</v>
      </c>
      <c r="O52" s="605" t="s">
        <v>665</v>
      </c>
      <c r="P52" s="605" t="s">
        <v>538</v>
      </c>
      <c r="Q52" s="379" t="s">
        <v>538</v>
      </c>
      <c r="R52" s="565" t="s">
        <v>689</v>
      </c>
      <c r="S52" s="379" t="s">
        <v>538</v>
      </c>
      <c r="T52" s="383">
        <v>3279</v>
      </c>
    </row>
    <row r="53" spans="1:20" s="373" customFormat="1" ht="25.5" customHeight="1">
      <c r="A53" s="583">
        <v>3280</v>
      </c>
      <c r="B53" s="584" t="s">
        <v>690</v>
      </c>
      <c r="C53" s="585" t="s">
        <v>691</v>
      </c>
      <c r="D53" s="606" t="s">
        <v>692</v>
      </c>
      <c r="E53" s="587" t="s">
        <v>609</v>
      </c>
      <c r="F53" s="588" t="s">
        <v>538</v>
      </c>
      <c r="G53" s="589" t="s">
        <v>538</v>
      </c>
      <c r="H53" s="588" t="s">
        <v>4</v>
      </c>
      <c r="I53" s="588" t="s">
        <v>530</v>
      </c>
      <c r="J53" s="598" t="s">
        <v>693</v>
      </c>
      <c r="K53" s="588" t="s">
        <v>532</v>
      </c>
      <c r="L53" s="585" t="s">
        <v>47</v>
      </c>
      <c r="M53" s="588" t="s">
        <v>664</v>
      </c>
      <c r="N53" s="588" t="s">
        <v>688</v>
      </c>
      <c r="O53" s="607" t="s">
        <v>665</v>
      </c>
      <c r="P53" s="607" t="s">
        <v>538</v>
      </c>
      <c r="Q53" s="588" t="s">
        <v>538</v>
      </c>
      <c r="R53" s="608" t="s">
        <v>694</v>
      </c>
      <c r="S53" s="588"/>
      <c r="T53" s="603">
        <v>3280</v>
      </c>
    </row>
    <row r="54" spans="1:20" s="373" customFormat="1" ht="25.5" customHeight="1">
      <c r="A54" s="374">
        <v>3681</v>
      </c>
      <c r="B54" s="375" t="s">
        <v>695</v>
      </c>
      <c r="C54" s="376" t="s">
        <v>696</v>
      </c>
      <c r="D54" s="609" t="s">
        <v>697</v>
      </c>
      <c r="E54" s="378" t="s">
        <v>529</v>
      </c>
      <c r="F54" s="379" t="s">
        <v>538</v>
      </c>
      <c r="G54" s="380" t="s">
        <v>538</v>
      </c>
      <c r="H54" s="379" t="s">
        <v>543</v>
      </c>
      <c r="I54" s="379" t="s">
        <v>538</v>
      </c>
      <c r="J54" s="376" t="s">
        <v>538</v>
      </c>
      <c r="K54" s="379" t="s">
        <v>611</v>
      </c>
      <c r="L54" s="376" t="s">
        <v>4</v>
      </c>
      <c r="M54" s="379" t="s">
        <v>611</v>
      </c>
      <c r="N54" s="379" t="s">
        <v>612</v>
      </c>
      <c r="O54" s="605" t="s">
        <v>538</v>
      </c>
      <c r="P54" s="605" t="s">
        <v>538</v>
      </c>
      <c r="Q54" s="379" t="s">
        <v>629</v>
      </c>
      <c r="R54" s="565" t="s">
        <v>538</v>
      </c>
      <c r="S54" s="379" t="s">
        <v>530</v>
      </c>
      <c r="T54" s="383">
        <v>3681</v>
      </c>
    </row>
    <row r="55" spans="1:20" s="373" customFormat="1" ht="22" customHeight="1">
      <c r="A55" s="610">
        <v>3750</v>
      </c>
      <c r="B55" s="611" t="s">
        <v>698</v>
      </c>
      <c r="C55" s="612" t="s">
        <v>699</v>
      </c>
      <c r="D55" s="613" t="s">
        <v>700</v>
      </c>
      <c r="E55" s="591" t="s">
        <v>701</v>
      </c>
      <c r="F55" s="592" t="s">
        <v>530</v>
      </c>
      <c r="G55" s="592" t="s">
        <v>538</v>
      </c>
      <c r="H55" s="592" t="s">
        <v>4</v>
      </c>
      <c r="I55" s="592" t="s">
        <v>538</v>
      </c>
      <c r="J55" s="591" t="s">
        <v>538</v>
      </c>
      <c r="K55" s="592" t="s">
        <v>550</v>
      </c>
      <c r="L55" s="591" t="s">
        <v>555</v>
      </c>
      <c r="M55" s="592" t="s">
        <v>664</v>
      </c>
      <c r="N55" s="592" t="s">
        <v>556</v>
      </c>
      <c r="O55" s="592" t="s">
        <v>538</v>
      </c>
      <c r="P55" s="590" t="s">
        <v>536</v>
      </c>
      <c r="Q55" s="588" t="s">
        <v>702</v>
      </c>
      <c r="R55" s="614" t="s">
        <v>530</v>
      </c>
      <c r="S55" s="592" t="s">
        <v>538</v>
      </c>
      <c r="T55" s="593">
        <v>3750</v>
      </c>
    </row>
    <row r="56" spans="1:20" s="373" customFormat="1" ht="25.5" customHeight="1">
      <c r="A56" s="374">
        <v>3760</v>
      </c>
      <c r="B56" s="375" t="s">
        <v>703</v>
      </c>
      <c r="C56" s="376" t="s">
        <v>704</v>
      </c>
      <c r="D56" s="379" t="s">
        <v>538</v>
      </c>
      <c r="E56" s="378" t="s">
        <v>653</v>
      </c>
      <c r="F56" s="379" t="s">
        <v>538</v>
      </c>
      <c r="G56" s="380" t="s">
        <v>538</v>
      </c>
      <c r="H56" s="379" t="s">
        <v>4</v>
      </c>
      <c r="I56" s="379" t="s">
        <v>538</v>
      </c>
      <c r="J56" s="376" t="s">
        <v>538</v>
      </c>
      <c r="K56" s="379" t="s">
        <v>611</v>
      </c>
      <c r="L56" s="376" t="s">
        <v>4</v>
      </c>
      <c r="M56" s="379" t="s">
        <v>611</v>
      </c>
      <c r="N56" s="420" t="s">
        <v>612</v>
      </c>
      <c r="O56" s="420" t="s">
        <v>538</v>
      </c>
      <c r="P56" s="596" t="s">
        <v>538</v>
      </c>
      <c r="Q56" s="376" t="s">
        <v>629</v>
      </c>
      <c r="R56" s="379" t="s">
        <v>530</v>
      </c>
      <c r="S56" s="379" t="s">
        <v>530</v>
      </c>
      <c r="T56" s="383">
        <v>3760</v>
      </c>
    </row>
    <row r="57" spans="1:20" s="373" customFormat="1" ht="25.5" customHeight="1">
      <c r="A57" s="583">
        <v>3776</v>
      </c>
      <c r="B57" s="584" t="s">
        <v>705</v>
      </c>
      <c r="C57" s="585" t="s">
        <v>623</v>
      </c>
      <c r="D57" s="606" t="s">
        <v>624</v>
      </c>
      <c r="E57" s="587" t="s">
        <v>577</v>
      </c>
      <c r="F57" s="588" t="s">
        <v>538</v>
      </c>
      <c r="G57" s="589" t="s">
        <v>538</v>
      </c>
      <c r="H57" s="588" t="s">
        <v>4</v>
      </c>
      <c r="I57" s="588" t="s">
        <v>538</v>
      </c>
      <c r="J57" s="615" t="s">
        <v>625</v>
      </c>
      <c r="K57" s="588" t="s">
        <v>611</v>
      </c>
      <c r="L57" s="585" t="s">
        <v>4</v>
      </c>
      <c r="M57" s="588" t="s">
        <v>611</v>
      </c>
      <c r="N57" s="599" t="s">
        <v>612</v>
      </c>
      <c r="O57" s="599" t="s">
        <v>538</v>
      </c>
      <c r="P57" s="601" t="s">
        <v>538</v>
      </c>
      <c r="Q57" s="585" t="s">
        <v>674</v>
      </c>
      <c r="R57" s="588" t="s">
        <v>530</v>
      </c>
      <c r="S57" s="588" t="s">
        <v>530</v>
      </c>
      <c r="T57" s="603">
        <v>3776</v>
      </c>
    </row>
    <row r="58" spans="1:20" s="373" customFormat="1" ht="25.5" customHeight="1">
      <c r="A58" s="374">
        <v>3780</v>
      </c>
      <c r="B58" s="616" t="s">
        <v>706</v>
      </c>
      <c r="C58" s="376" t="s">
        <v>704</v>
      </c>
      <c r="D58" s="379" t="s">
        <v>538</v>
      </c>
      <c r="E58" s="378" t="s">
        <v>653</v>
      </c>
      <c r="F58" s="379" t="s">
        <v>538</v>
      </c>
      <c r="G58" s="504" t="s">
        <v>610</v>
      </c>
      <c r="H58" s="379" t="s">
        <v>4</v>
      </c>
      <c r="I58" s="379" t="s">
        <v>538</v>
      </c>
      <c r="J58" s="376" t="s">
        <v>538</v>
      </c>
      <c r="K58" s="379" t="s">
        <v>611</v>
      </c>
      <c r="L58" s="376" t="s">
        <v>4</v>
      </c>
      <c r="M58" s="379" t="s">
        <v>611</v>
      </c>
      <c r="N58" s="420" t="s">
        <v>612</v>
      </c>
      <c r="O58" s="420" t="s">
        <v>538</v>
      </c>
      <c r="P58" s="596" t="s">
        <v>538</v>
      </c>
      <c r="Q58" s="376" t="s">
        <v>629</v>
      </c>
      <c r="R58" s="379" t="s">
        <v>530</v>
      </c>
      <c r="S58" s="379" t="s">
        <v>530</v>
      </c>
      <c r="T58" s="383">
        <v>3780</v>
      </c>
    </row>
    <row r="59" spans="1:20" s="373" customFormat="1" ht="25.5" customHeight="1">
      <c r="A59" s="583">
        <v>3781</v>
      </c>
      <c r="B59" s="584" t="s">
        <v>92</v>
      </c>
      <c r="C59" s="585" t="s">
        <v>704</v>
      </c>
      <c r="D59" s="587" t="s">
        <v>538</v>
      </c>
      <c r="E59" s="587" t="s">
        <v>653</v>
      </c>
      <c r="F59" s="588" t="s">
        <v>538</v>
      </c>
      <c r="G59" s="617" t="s">
        <v>538</v>
      </c>
      <c r="H59" s="588" t="s">
        <v>4</v>
      </c>
      <c r="I59" s="588" t="s">
        <v>538</v>
      </c>
      <c r="J59" s="585" t="s">
        <v>538</v>
      </c>
      <c r="K59" s="588" t="s">
        <v>550</v>
      </c>
      <c r="L59" s="585" t="s">
        <v>707</v>
      </c>
      <c r="M59" s="588" t="s">
        <v>533</v>
      </c>
      <c r="N59" s="618" t="s">
        <v>708</v>
      </c>
      <c r="O59" s="619" t="s">
        <v>596</v>
      </c>
      <c r="P59" s="607" t="s">
        <v>536</v>
      </c>
      <c r="Q59" s="602" t="s">
        <v>573</v>
      </c>
      <c r="R59" s="588" t="s">
        <v>530</v>
      </c>
      <c r="S59" s="588" t="s">
        <v>538</v>
      </c>
      <c r="T59" s="603">
        <v>3781</v>
      </c>
    </row>
    <row r="60" spans="1:20" s="373" customFormat="1" ht="22.5" customHeight="1">
      <c r="A60" s="620">
        <v>3799</v>
      </c>
      <c r="B60" s="621" t="s">
        <v>709</v>
      </c>
      <c r="C60" s="622" t="s">
        <v>699</v>
      </c>
      <c r="D60" s="623" t="s">
        <v>700</v>
      </c>
      <c r="E60" s="624" t="s">
        <v>710</v>
      </c>
      <c r="F60" s="625" t="s">
        <v>538</v>
      </c>
      <c r="G60" s="626" t="s">
        <v>538</v>
      </c>
      <c r="H60" s="625" t="s">
        <v>4</v>
      </c>
      <c r="I60" s="625" t="s">
        <v>538</v>
      </c>
      <c r="J60" s="622" t="s">
        <v>538</v>
      </c>
      <c r="K60" s="622" t="s">
        <v>611</v>
      </c>
      <c r="L60" s="622" t="s">
        <v>4</v>
      </c>
      <c r="M60" s="625" t="s">
        <v>611</v>
      </c>
      <c r="N60" s="627" t="s">
        <v>612</v>
      </c>
      <c r="O60" s="628" t="s">
        <v>538</v>
      </c>
      <c r="P60" s="629" t="s">
        <v>538</v>
      </c>
      <c r="Q60" s="622" t="s">
        <v>674</v>
      </c>
      <c r="R60" s="625" t="s">
        <v>530</v>
      </c>
      <c r="S60" s="625" t="s">
        <v>530</v>
      </c>
      <c r="T60" s="630">
        <v>3799</v>
      </c>
    </row>
    <row r="61" spans="1:20" ht="25.5" customHeight="1" thickBot="1">
      <c r="A61" s="631">
        <v>3191</v>
      </c>
      <c r="B61" s="632" t="s">
        <v>711</v>
      </c>
      <c r="C61" s="633" t="s">
        <v>704</v>
      </c>
      <c r="D61" s="634" t="s">
        <v>538</v>
      </c>
      <c r="E61" s="634" t="s">
        <v>653</v>
      </c>
      <c r="F61" s="635" t="s">
        <v>538</v>
      </c>
      <c r="G61" s="636" t="s">
        <v>538</v>
      </c>
      <c r="H61" s="635" t="s">
        <v>538</v>
      </c>
      <c r="I61" s="635" t="s">
        <v>538</v>
      </c>
      <c r="J61" s="633" t="s">
        <v>538</v>
      </c>
      <c r="K61" s="635" t="s">
        <v>611</v>
      </c>
      <c r="L61" s="633" t="s">
        <v>4</v>
      </c>
      <c r="M61" s="635" t="s">
        <v>611</v>
      </c>
      <c r="N61" s="635" t="s">
        <v>612</v>
      </c>
      <c r="O61" s="635" t="s">
        <v>538</v>
      </c>
      <c r="P61" s="637" t="s">
        <v>538</v>
      </c>
      <c r="Q61" s="633" t="s">
        <v>712</v>
      </c>
      <c r="R61" s="635" t="s">
        <v>530</v>
      </c>
      <c r="S61" s="635" t="s">
        <v>530</v>
      </c>
      <c r="T61" s="638">
        <v>3191</v>
      </c>
    </row>
    <row r="62" spans="1:20" s="373" customFormat="1" ht="18" customHeight="1">
      <c r="A62" s="639" t="s">
        <v>713</v>
      </c>
      <c r="B62" s="640"/>
      <c r="C62" s="641"/>
      <c r="D62" s="642"/>
      <c r="E62" s="643"/>
      <c r="F62" s="643"/>
      <c r="G62" s="643"/>
      <c r="H62" s="643"/>
      <c r="I62" s="643"/>
      <c r="J62" s="644"/>
      <c r="K62" s="643"/>
      <c r="L62" s="643"/>
      <c r="M62" s="643"/>
      <c r="N62" s="641"/>
      <c r="O62" s="643"/>
      <c r="P62" s="643"/>
      <c r="Q62" s="645" t="s">
        <v>713</v>
      </c>
      <c r="R62" s="405"/>
      <c r="S62" s="405"/>
      <c r="T62" s="406"/>
    </row>
    <row r="63" spans="1:20" s="373" customFormat="1" ht="25.5" customHeight="1">
      <c r="A63" s="646">
        <v>3196</v>
      </c>
      <c r="B63" s="647" t="s">
        <v>714</v>
      </c>
      <c r="C63" s="648" t="s">
        <v>715</v>
      </c>
      <c r="D63" s="648" t="s">
        <v>538</v>
      </c>
      <c r="E63" s="649" t="s">
        <v>716</v>
      </c>
      <c r="F63" s="650" t="s">
        <v>530</v>
      </c>
      <c r="G63" s="651" t="s">
        <v>530</v>
      </c>
      <c r="H63" s="652" t="s">
        <v>4</v>
      </c>
      <c r="I63" s="652" t="s">
        <v>538</v>
      </c>
      <c r="J63" s="653" t="s">
        <v>538</v>
      </c>
      <c r="K63" s="652" t="s">
        <v>611</v>
      </c>
      <c r="L63" s="653" t="s">
        <v>717</v>
      </c>
      <c r="M63" s="652" t="s">
        <v>611</v>
      </c>
      <c r="N63" s="652" t="s">
        <v>718</v>
      </c>
      <c r="O63" s="652" t="s">
        <v>538</v>
      </c>
      <c r="P63" s="652" t="s">
        <v>538</v>
      </c>
      <c r="Q63" s="652" t="s">
        <v>719</v>
      </c>
      <c r="R63" s="652" t="s">
        <v>530</v>
      </c>
      <c r="S63" s="652" t="s">
        <v>530</v>
      </c>
      <c r="T63" s="654">
        <v>3196</v>
      </c>
    </row>
    <row r="64" spans="1:20" s="373" customFormat="1" ht="25.5" customHeight="1">
      <c r="A64" s="508">
        <v>3196</v>
      </c>
      <c r="B64" s="375" t="s">
        <v>720</v>
      </c>
      <c r="C64" s="376" t="s">
        <v>565</v>
      </c>
      <c r="D64" s="377" t="s">
        <v>566</v>
      </c>
      <c r="E64" s="378" t="s">
        <v>567</v>
      </c>
      <c r="F64" s="379" t="s">
        <v>530</v>
      </c>
      <c r="G64" s="380" t="s">
        <v>530</v>
      </c>
      <c r="H64" s="379" t="s">
        <v>4</v>
      </c>
      <c r="I64" s="379" t="s">
        <v>530</v>
      </c>
      <c r="J64" s="655" t="s">
        <v>569</v>
      </c>
      <c r="K64" s="379" t="s">
        <v>550</v>
      </c>
      <c r="L64" s="376" t="s">
        <v>717</v>
      </c>
      <c r="M64" s="379" t="s">
        <v>664</v>
      </c>
      <c r="N64" s="379" t="s">
        <v>556</v>
      </c>
      <c r="O64" s="379" t="s">
        <v>538</v>
      </c>
      <c r="P64" s="379" t="s">
        <v>536</v>
      </c>
      <c r="Q64" s="422" t="s">
        <v>573</v>
      </c>
      <c r="R64" s="379" t="s">
        <v>530</v>
      </c>
      <c r="S64" s="379" t="s">
        <v>538</v>
      </c>
      <c r="T64" s="383">
        <v>3196</v>
      </c>
    </row>
    <row r="65" spans="1:20" ht="25.5" customHeight="1" thickBot="1">
      <c r="A65" s="656">
        <v>3196</v>
      </c>
      <c r="B65" s="657" t="s">
        <v>721</v>
      </c>
      <c r="C65" s="658" t="s">
        <v>565</v>
      </c>
      <c r="D65" s="659" t="s">
        <v>566</v>
      </c>
      <c r="E65" s="658" t="s">
        <v>567</v>
      </c>
      <c r="F65" s="660" t="s">
        <v>530</v>
      </c>
      <c r="G65" s="660" t="s">
        <v>530</v>
      </c>
      <c r="H65" s="660" t="s">
        <v>4</v>
      </c>
      <c r="I65" s="660" t="s">
        <v>530</v>
      </c>
      <c r="J65" s="661" t="s">
        <v>569</v>
      </c>
      <c r="K65" s="660" t="s">
        <v>532</v>
      </c>
      <c r="L65" s="658" t="s">
        <v>717</v>
      </c>
      <c r="M65" s="660" t="s">
        <v>533</v>
      </c>
      <c r="N65" s="660" t="s">
        <v>718</v>
      </c>
      <c r="O65" s="662" t="s">
        <v>582</v>
      </c>
      <c r="P65" s="660" t="s">
        <v>17</v>
      </c>
      <c r="Q65" s="660" t="s">
        <v>573</v>
      </c>
      <c r="R65" s="660" t="s">
        <v>530</v>
      </c>
      <c r="S65" s="660" t="s">
        <v>538</v>
      </c>
      <c r="T65" s="663">
        <v>3196</v>
      </c>
    </row>
    <row r="66" spans="1:20" s="373" customFormat="1" ht="18" customHeight="1">
      <c r="A66" s="664" t="s">
        <v>722</v>
      </c>
      <c r="B66" s="665"/>
      <c r="C66" s="666"/>
      <c r="D66" s="667"/>
      <c r="E66" s="666"/>
      <c r="F66" s="666"/>
      <c r="G66" s="666"/>
      <c r="H66" s="666"/>
      <c r="I66" s="666"/>
      <c r="J66" s="668"/>
      <c r="K66" s="666"/>
      <c r="L66" s="666"/>
      <c r="M66" s="666"/>
      <c r="N66" s="669"/>
      <c r="O66" s="670" t="s">
        <v>723</v>
      </c>
      <c r="P66" s="670"/>
      <c r="Q66" s="671"/>
      <c r="R66" s="671"/>
      <c r="S66" s="671"/>
      <c r="T66" s="672"/>
    </row>
    <row r="67" spans="1:20" s="373" customFormat="1" ht="25.5" customHeight="1">
      <c r="A67" s="673">
        <v>6703</v>
      </c>
      <c r="B67" s="674" t="s">
        <v>724</v>
      </c>
      <c r="C67" s="675" t="s">
        <v>725</v>
      </c>
      <c r="D67" s="676" t="s">
        <v>726</v>
      </c>
      <c r="E67" s="677" t="s">
        <v>686</v>
      </c>
      <c r="F67" s="678" t="s">
        <v>530</v>
      </c>
      <c r="G67" s="679" t="s">
        <v>530</v>
      </c>
      <c r="H67" s="680" t="s">
        <v>4</v>
      </c>
      <c r="I67" s="680" t="s">
        <v>530</v>
      </c>
      <c r="J67" s="681" t="s">
        <v>727</v>
      </c>
      <c r="K67" s="680" t="s">
        <v>611</v>
      </c>
      <c r="L67" s="680" t="s">
        <v>47</v>
      </c>
      <c r="M67" s="680" t="s">
        <v>611</v>
      </c>
      <c r="N67" s="680" t="s">
        <v>612</v>
      </c>
      <c r="O67" s="682" t="s">
        <v>728</v>
      </c>
      <c r="P67" s="683" t="s">
        <v>538</v>
      </c>
      <c r="Q67" s="680" t="s">
        <v>629</v>
      </c>
      <c r="R67" s="680" t="s">
        <v>538</v>
      </c>
      <c r="S67" s="680" t="s">
        <v>530</v>
      </c>
      <c r="T67" s="684">
        <v>6703</v>
      </c>
    </row>
    <row r="68" spans="1:20" s="373" customFormat="1" ht="25.5" customHeight="1">
      <c r="A68" s="374">
        <v>6704</v>
      </c>
      <c r="B68" s="375" t="s">
        <v>729</v>
      </c>
      <c r="C68" s="376" t="s">
        <v>725</v>
      </c>
      <c r="D68" s="685" t="s">
        <v>726</v>
      </c>
      <c r="E68" s="378" t="s">
        <v>686</v>
      </c>
      <c r="F68" s="379" t="s">
        <v>530</v>
      </c>
      <c r="G68" s="380" t="s">
        <v>530</v>
      </c>
      <c r="H68" s="379" t="s">
        <v>4</v>
      </c>
      <c r="I68" s="379" t="s">
        <v>530</v>
      </c>
      <c r="J68" s="686" t="s">
        <v>727</v>
      </c>
      <c r="K68" s="379" t="s">
        <v>611</v>
      </c>
      <c r="L68" s="379" t="s">
        <v>47</v>
      </c>
      <c r="M68" s="379" t="s">
        <v>611</v>
      </c>
      <c r="N68" s="379" t="s">
        <v>612</v>
      </c>
      <c r="O68" s="687" t="s">
        <v>582</v>
      </c>
      <c r="P68" s="605" t="s">
        <v>538</v>
      </c>
      <c r="Q68" s="379" t="s">
        <v>629</v>
      </c>
      <c r="R68" s="379" t="s">
        <v>538</v>
      </c>
      <c r="S68" s="379" t="s">
        <v>530</v>
      </c>
      <c r="T68" s="383">
        <v>6704</v>
      </c>
    </row>
    <row r="69" spans="1:20" s="373" customFormat="1" ht="25.5" customHeight="1">
      <c r="A69" s="673">
        <v>6753</v>
      </c>
      <c r="B69" s="674" t="s">
        <v>730</v>
      </c>
      <c r="C69" s="675" t="s">
        <v>725</v>
      </c>
      <c r="D69" s="676" t="s">
        <v>726</v>
      </c>
      <c r="E69" s="677" t="s">
        <v>686</v>
      </c>
      <c r="F69" s="680" t="s">
        <v>538</v>
      </c>
      <c r="G69" s="679" t="s">
        <v>530</v>
      </c>
      <c r="H69" s="680" t="s">
        <v>4</v>
      </c>
      <c r="I69" s="680" t="s">
        <v>530</v>
      </c>
      <c r="J69" s="681" t="s">
        <v>727</v>
      </c>
      <c r="K69" s="680" t="s">
        <v>550</v>
      </c>
      <c r="L69" s="680" t="s">
        <v>555</v>
      </c>
      <c r="M69" s="680" t="s">
        <v>533</v>
      </c>
      <c r="N69" s="680" t="s">
        <v>556</v>
      </c>
      <c r="O69" s="682" t="s">
        <v>596</v>
      </c>
      <c r="P69" s="683" t="s">
        <v>536</v>
      </c>
      <c r="Q69" s="688" t="s">
        <v>537</v>
      </c>
      <c r="R69" s="680" t="s">
        <v>530</v>
      </c>
      <c r="S69" s="680" t="s">
        <v>538</v>
      </c>
      <c r="T69" s="684">
        <v>6753</v>
      </c>
    </row>
    <row r="70" spans="1:20" ht="25.5" customHeight="1" thickBot="1">
      <c r="A70" s="530">
        <v>6780</v>
      </c>
      <c r="B70" s="531" t="s">
        <v>731</v>
      </c>
      <c r="C70" s="532" t="s">
        <v>725</v>
      </c>
      <c r="D70" s="689" t="s">
        <v>726</v>
      </c>
      <c r="E70" s="534" t="s">
        <v>686</v>
      </c>
      <c r="F70" s="536" t="s">
        <v>538</v>
      </c>
      <c r="G70" s="690" t="s">
        <v>610</v>
      </c>
      <c r="H70" s="536" t="s">
        <v>4</v>
      </c>
      <c r="I70" s="536" t="s">
        <v>530</v>
      </c>
      <c r="J70" s="691" t="s">
        <v>727</v>
      </c>
      <c r="K70" s="536" t="s">
        <v>611</v>
      </c>
      <c r="L70" s="532" t="s">
        <v>4</v>
      </c>
      <c r="M70" s="536" t="s">
        <v>611</v>
      </c>
      <c r="N70" s="536" t="s">
        <v>612</v>
      </c>
      <c r="O70" s="420" t="s">
        <v>538</v>
      </c>
      <c r="P70" s="692" t="s">
        <v>538</v>
      </c>
      <c r="Q70" s="532" t="s">
        <v>629</v>
      </c>
      <c r="R70" s="536" t="s">
        <v>530</v>
      </c>
      <c r="S70" s="693" t="s">
        <v>530</v>
      </c>
      <c r="T70" s="542">
        <v>6780</v>
      </c>
    </row>
    <row r="71" spans="1:20" s="373" customFormat="1" ht="18" customHeight="1">
      <c r="A71" s="694" t="s">
        <v>732</v>
      </c>
      <c r="B71" s="695"/>
      <c r="C71" s="696"/>
      <c r="D71" s="697"/>
      <c r="E71" s="698"/>
      <c r="F71" s="698"/>
      <c r="G71" s="699"/>
      <c r="H71" s="698"/>
      <c r="I71" s="698"/>
      <c r="J71" s="700"/>
      <c r="K71" s="698"/>
      <c r="L71" s="698"/>
      <c r="M71" s="698"/>
      <c r="N71" s="696"/>
      <c r="O71" s="701"/>
      <c r="P71" s="698"/>
      <c r="Q71" s="702" t="s">
        <v>732</v>
      </c>
      <c r="R71" s="703"/>
      <c r="S71" s="703"/>
      <c r="T71" s="704"/>
    </row>
    <row r="72" spans="1:20" s="373" customFormat="1" ht="25.5" customHeight="1">
      <c r="A72" s="705">
        <v>3772</v>
      </c>
      <c r="B72" s="706" t="s">
        <v>733</v>
      </c>
      <c r="C72" s="707" t="s">
        <v>623</v>
      </c>
      <c r="D72" s="708" t="s">
        <v>624</v>
      </c>
      <c r="E72" s="709" t="s">
        <v>577</v>
      </c>
      <c r="F72" s="710" t="s">
        <v>538</v>
      </c>
      <c r="G72" s="711" t="s">
        <v>538</v>
      </c>
      <c r="H72" s="712" t="s">
        <v>4</v>
      </c>
      <c r="I72" s="712" t="s">
        <v>530</v>
      </c>
      <c r="J72" s="713" t="s">
        <v>734</v>
      </c>
      <c r="K72" s="712" t="s">
        <v>550</v>
      </c>
      <c r="L72" s="712" t="s">
        <v>555</v>
      </c>
      <c r="M72" s="712" t="s">
        <v>552</v>
      </c>
      <c r="N72" s="712" t="s">
        <v>556</v>
      </c>
      <c r="O72" s="714" t="s">
        <v>596</v>
      </c>
      <c r="P72" s="715" t="s">
        <v>17</v>
      </c>
      <c r="Q72" s="716" t="s">
        <v>573</v>
      </c>
      <c r="R72" s="712" t="s">
        <v>538</v>
      </c>
      <c r="S72" s="712" t="s">
        <v>538</v>
      </c>
      <c r="T72" s="717">
        <v>3772</v>
      </c>
    </row>
    <row r="73" spans="1:20" s="373" customFormat="1" ht="25.5" customHeight="1">
      <c r="A73" s="718">
        <v>7100</v>
      </c>
      <c r="B73" s="719" t="s">
        <v>735</v>
      </c>
      <c r="C73" s="720" t="s">
        <v>736</v>
      </c>
      <c r="D73" s="721" t="s">
        <v>737</v>
      </c>
      <c r="E73" s="722" t="s">
        <v>589</v>
      </c>
      <c r="F73" s="723" t="s">
        <v>538</v>
      </c>
      <c r="G73" s="724" t="s">
        <v>530</v>
      </c>
      <c r="H73" s="723" t="s">
        <v>4</v>
      </c>
      <c r="I73" s="723" t="s">
        <v>530</v>
      </c>
      <c r="J73" s="725" t="s">
        <v>738</v>
      </c>
      <c r="K73" s="723" t="s">
        <v>532</v>
      </c>
      <c r="L73" s="726" t="s">
        <v>47</v>
      </c>
      <c r="M73" s="723" t="s">
        <v>533</v>
      </c>
      <c r="N73" s="723" t="s">
        <v>579</v>
      </c>
      <c r="O73" s="727" t="s">
        <v>739</v>
      </c>
      <c r="P73" s="728" t="s">
        <v>17</v>
      </c>
      <c r="Q73" s="729" t="s">
        <v>573</v>
      </c>
      <c r="R73" s="723" t="s">
        <v>538</v>
      </c>
      <c r="S73" s="723" t="s">
        <v>538</v>
      </c>
      <c r="T73" s="730">
        <v>7100</v>
      </c>
    </row>
    <row r="74" spans="1:20" s="373" customFormat="1" ht="25.5" customHeight="1">
      <c r="A74" s="731">
        <v>7102</v>
      </c>
      <c r="B74" s="732" t="s">
        <v>740</v>
      </c>
      <c r="C74" s="733" t="s">
        <v>736</v>
      </c>
      <c r="D74" s="734" t="s">
        <v>737</v>
      </c>
      <c r="E74" s="735" t="s">
        <v>589</v>
      </c>
      <c r="F74" s="736" t="s">
        <v>538</v>
      </c>
      <c r="G74" s="737" t="s">
        <v>530</v>
      </c>
      <c r="H74" s="736" t="s">
        <v>4</v>
      </c>
      <c r="I74" s="736" t="s">
        <v>530</v>
      </c>
      <c r="J74" s="738" t="s">
        <v>738</v>
      </c>
      <c r="K74" s="736" t="s">
        <v>532</v>
      </c>
      <c r="L74" s="736" t="s">
        <v>47</v>
      </c>
      <c r="M74" s="739" t="s">
        <v>533</v>
      </c>
      <c r="N74" s="736" t="s">
        <v>579</v>
      </c>
      <c r="O74" s="740" t="s">
        <v>633</v>
      </c>
      <c r="P74" s="736" t="s">
        <v>17</v>
      </c>
      <c r="Q74" s="741" t="s">
        <v>573</v>
      </c>
      <c r="R74" s="736" t="s">
        <v>538</v>
      </c>
      <c r="S74" s="736" t="s">
        <v>538</v>
      </c>
      <c r="T74" s="742">
        <v>7102</v>
      </c>
    </row>
    <row r="75" spans="1:20" s="373" customFormat="1" ht="25.5" customHeight="1">
      <c r="A75" s="743">
        <v>7105</v>
      </c>
      <c r="B75" s="744" t="s">
        <v>741</v>
      </c>
      <c r="C75" s="745" t="s">
        <v>736</v>
      </c>
      <c r="D75" s="746" t="s">
        <v>737</v>
      </c>
      <c r="E75" s="747" t="s">
        <v>589</v>
      </c>
      <c r="F75" s="748" t="s">
        <v>538</v>
      </c>
      <c r="G75" s="749" t="s">
        <v>530</v>
      </c>
      <c r="H75" s="748" t="s">
        <v>4</v>
      </c>
      <c r="I75" s="748" t="s">
        <v>530</v>
      </c>
      <c r="J75" s="750" t="s">
        <v>738</v>
      </c>
      <c r="K75" s="748" t="s">
        <v>532</v>
      </c>
      <c r="L75" s="751" t="s">
        <v>47</v>
      </c>
      <c r="M75" s="748" t="s">
        <v>533</v>
      </c>
      <c r="N75" s="748" t="s">
        <v>579</v>
      </c>
      <c r="O75" s="752" t="s">
        <v>739</v>
      </c>
      <c r="P75" s="753" t="s">
        <v>17</v>
      </c>
      <c r="Q75" s="754" t="s">
        <v>573</v>
      </c>
      <c r="R75" s="748" t="s">
        <v>538</v>
      </c>
      <c r="S75" s="748" t="s">
        <v>538</v>
      </c>
      <c r="T75" s="755">
        <v>7105</v>
      </c>
    </row>
    <row r="76" spans="1:20" s="768" customFormat="1" ht="25.5" customHeight="1" thickBot="1">
      <c r="A76" s="756">
        <v>7120</v>
      </c>
      <c r="B76" s="757" t="s">
        <v>742</v>
      </c>
      <c r="C76" s="758" t="s">
        <v>743</v>
      </c>
      <c r="D76" s="759" t="s">
        <v>744</v>
      </c>
      <c r="E76" s="760" t="s">
        <v>567</v>
      </c>
      <c r="F76" s="761" t="s">
        <v>538</v>
      </c>
      <c r="G76" s="761" t="s">
        <v>530</v>
      </c>
      <c r="H76" s="761" t="s">
        <v>4</v>
      </c>
      <c r="I76" s="762" t="s">
        <v>620</v>
      </c>
      <c r="J76" s="763" t="s">
        <v>745</v>
      </c>
      <c r="K76" s="764" t="s">
        <v>746</v>
      </c>
      <c r="L76" s="761" t="s">
        <v>555</v>
      </c>
      <c r="M76" s="760" t="s">
        <v>533</v>
      </c>
      <c r="N76" s="761" t="s">
        <v>556</v>
      </c>
      <c r="O76" s="765" t="s">
        <v>642</v>
      </c>
      <c r="P76" s="761" t="s">
        <v>536</v>
      </c>
      <c r="Q76" s="766" t="s">
        <v>747</v>
      </c>
      <c r="R76" s="761" t="s">
        <v>538</v>
      </c>
      <c r="S76" s="761" t="s">
        <v>748</v>
      </c>
      <c r="T76" s="767">
        <v>7120</v>
      </c>
    </row>
    <row r="77" spans="1:20" ht="6" customHeight="1">
      <c r="A77" s="769"/>
      <c r="B77" s="770"/>
      <c r="C77" s="771"/>
      <c r="D77" s="771"/>
      <c r="E77" s="768"/>
      <c r="F77" s="772"/>
      <c r="G77" s="768"/>
      <c r="H77" s="768"/>
      <c r="I77" s="768"/>
      <c r="J77" s="768"/>
      <c r="K77" s="768"/>
      <c r="L77" s="768"/>
      <c r="M77" s="768"/>
      <c r="N77" s="773"/>
      <c r="O77" s="768"/>
      <c r="P77" s="768"/>
      <c r="Q77" s="768"/>
      <c r="R77" s="768"/>
      <c r="S77" s="768"/>
      <c r="T77" s="769"/>
    </row>
    <row r="78" spans="1:20" ht="13" customHeight="1">
      <c r="A78" s="774">
        <v>1</v>
      </c>
      <c r="B78" s="775" t="s">
        <v>749</v>
      </c>
      <c r="C78" s="776"/>
      <c r="D78" s="776"/>
      <c r="E78" s="776"/>
      <c r="F78" s="776"/>
      <c r="G78" s="776"/>
      <c r="H78" s="776"/>
      <c r="I78" s="776"/>
      <c r="J78" s="776"/>
      <c r="K78" s="776"/>
      <c r="L78" s="776"/>
      <c r="M78" s="776"/>
      <c r="N78" s="776"/>
      <c r="O78" s="776"/>
      <c r="P78" s="776"/>
      <c r="Q78" s="776"/>
      <c r="R78" s="776"/>
      <c r="S78" s="776"/>
      <c r="T78" s="776"/>
    </row>
    <row r="79" spans="1:20" ht="13" customHeight="1">
      <c r="A79" s="774">
        <v>2</v>
      </c>
      <c r="B79" s="775" t="s">
        <v>750</v>
      </c>
      <c r="C79" s="776"/>
      <c r="D79" s="776"/>
      <c r="E79" s="776"/>
      <c r="F79" s="776"/>
      <c r="G79" s="776"/>
      <c r="H79" s="776"/>
      <c r="I79" s="776"/>
      <c r="J79" s="776"/>
      <c r="K79" s="776"/>
      <c r="L79" s="776"/>
      <c r="M79" s="776"/>
      <c r="N79" s="776"/>
      <c r="O79" s="776"/>
      <c r="P79" s="776"/>
      <c r="Q79" s="776"/>
      <c r="R79" s="776"/>
      <c r="S79" s="776"/>
      <c r="T79" s="776"/>
    </row>
    <row r="80" spans="1:20" ht="13" customHeight="1">
      <c r="A80" s="774">
        <v>3</v>
      </c>
      <c r="B80" s="777" t="s">
        <v>751</v>
      </c>
      <c r="C80" s="776"/>
      <c r="D80" s="776"/>
      <c r="E80" s="776"/>
      <c r="F80" s="776"/>
      <c r="G80" s="776"/>
      <c r="H80" s="776"/>
      <c r="I80" s="776"/>
      <c r="J80" s="776"/>
      <c r="K80" s="776"/>
      <c r="L80" s="776"/>
      <c r="M80" s="776"/>
      <c r="N80" s="776"/>
      <c r="O80" s="776"/>
      <c r="P80" s="776"/>
      <c r="Q80" s="776"/>
      <c r="R80" s="776"/>
      <c r="S80" s="776"/>
      <c r="T80" s="776"/>
    </row>
    <row r="81" spans="1:20" ht="13" customHeight="1">
      <c r="A81" s="774">
        <v>4</v>
      </c>
      <c r="B81" s="777" t="s">
        <v>752</v>
      </c>
      <c r="C81" s="776"/>
      <c r="D81" s="776"/>
      <c r="E81" s="776"/>
      <c r="F81" s="776"/>
      <c r="G81" s="776"/>
      <c r="H81" s="776"/>
      <c r="I81" s="776"/>
      <c r="J81" s="776"/>
      <c r="K81" s="776"/>
      <c r="L81" s="776"/>
      <c r="M81" s="776"/>
      <c r="N81" s="776"/>
      <c r="O81" s="776"/>
      <c r="P81" s="776"/>
      <c r="Q81" s="776"/>
      <c r="R81" s="776"/>
      <c r="S81" s="776"/>
      <c r="T81" s="776"/>
    </row>
    <row r="82" spans="1:20" ht="13" customHeight="1">
      <c r="A82" s="774">
        <v>5</v>
      </c>
      <c r="B82" s="775" t="s">
        <v>753</v>
      </c>
      <c r="C82" s="776"/>
      <c r="D82" s="776"/>
      <c r="E82" s="776"/>
      <c r="F82" s="776"/>
      <c r="G82" s="776"/>
      <c r="H82" s="776"/>
      <c r="I82" s="776"/>
      <c r="J82" s="776"/>
      <c r="K82" s="776"/>
      <c r="L82" s="776"/>
      <c r="M82" s="776"/>
      <c r="N82" s="776"/>
      <c r="O82" s="776"/>
      <c r="P82" s="776"/>
      <c r="Q82" s="776"/>
      <c r="R82" s="776"/>
      <c r="S82" s="776"/>
      <c r="T82" s="776"/>
    </row>
    <row r="83" spans="1:20" ht="13" customHeight="1">
      <c r="A83" s="774">
        <v>6</v>
      </c>
      <c r="B83" s="775" t="s">
        <v>754</v>
      </c>
      <c r="C83" s="776"/>
      <c r="D83" s="776"/>
      <c r="E83" s="776"/>
      <c r="F83" s="776"/>
      <c r="G83" s="776"/>
      <c r="H83" s="776"/>
      <c r="I83" s="776"/>
      <c r="J83" s="776"/>
      <c r="K83" s="776"/>
      <c r="L83" s="776"/>
      <c r="M83" s="776"/>
      <c r="N83" s="776"/>
      <c r="O83" s="776"/>
      <c r="P83" s="776"/>
      <c r="Q83" s="776"/>
      <c r="R83" s="776"/>
      <c r="S83" s="776"/>
      <c r="T83" s="776"/>
    </row>
    <row r="84" spans="1:20" ht="12.65" customHeight="1">
      <c r="A84" s="774">
        <v>7</v>
      </c>
      <c r="B84" s="775" t="s">
        <v>755</v>
      </c>
      <c r="C84" s="776"/>
      <c r="D84" s="776"/>
      <c r="E84" s="776"/>
      <c r="F84" s="776"/>
      <c r="G84" s="776"/>
      <c r="H84" s="776"/>
      <c r="I84" s="776"/>
      <c r="J84" s="776"/>
      <c r="K84" s="776"/>
      <c r="L84" s="776"/>
      <c r="M84" s="776"/>
      <c r="N84" s="776"/>
      <c r="O84" s="776"/>
      <c r="P84" s="776"/>
      <c r="Q84" s="776"/>
      <c r="R84" s="776"/>
      <c r="S84" s="776"/>
      <c r="T84" s="776"/>
    </row>
    <row r="85" spans="1:20" ht="13" customHeight="1">
      <c r="A85" s="774">
        <v>8</v>
      </c>
      <c r="B85" s="775" t="s">
        <v>756</v>
      </c>
      <c r="C85" s="776"/>
      <c r="D85" s="776"/>
      <c r="E85" s="776"/>
      <c r="F85" s="776"/>
      <c r="G85" s="776"/>
      <c r="H85" s="776"/>
      <c r="I85" s="776"/>
      <c r="J85" s="776"/>
      <c r="K85" s="776"/>
      <c r="L85" s="776"/>
      <c r="M85" s="776"/>
      <c r="N85" s="776"/>
      <c r="O85" s="776"/>
      <c r="P85" s="776"/>
      <c r="Q85" s="776"/>
      <c r="R85" s="776"/>
      <c r="S85" s="776"/>
      <c r="T85" s="776"/>
    </row>
    <row r="86" spans="1:20" ht="13" customHeight="1">
      <c r="A86" s="774">
        <v>9</v>
      </c>
      <c r="B86" s="775" t="s">
        <v>757</v>
      </c>
      <c r="C86" s="776"/>
      <c r="D86" s="776"/>
      <c r="E86" s="776"/>
      <c r="F86" s="776"/>
      <c r="G86" s="776"/>
      <c r="H86" s="776"/>
      <c r="I86" s="776"/>
      <c r="J86" s="776"/>
      <c r="K86" s="776"/>
      <c r="L86" s="776"/>
      <c r="M86" s="776"/>
      <c r="N86" s="776"/>
      <c r="O86" s="776"/>
      <c r="P86" s="776"/>
      <c r="Q86" s="776"/>
      <c r="R86" s="776"/>
      <c r="S86" s="776"/>
      <c r="T86" s="776"/>
    </row>
    <row r="87" spans="1:20" ht="13" customHeight="1">
      <c r="A87" s="774">
        <v>10</v>
      </c>
      <c r="B87" s="775" t="s">
        <v>758</v>
      </c>
      <c r="C87" s="776"/>
      <c r="D87" s="776"/>
      <c r="E87" s="776"/>
      <c r="F87" s="776"/>
      <c r="G87" s="776"/>
      <c r="H87" s="776"/>
      <c r="I87" s="776"/>
      <c r="J87" s="776"/>
      <c r="K87" s="776"/>
      <c r="L87" s="776"/>
      <c r="M87" s="776"/>
      <c r="N87" s="776"/>
      <c r="O87" s="776"/>
      <c r="P87" s="776"/>
      <c r="Q87" s="776"/>
      <c r="R87" s="776"/>
      <c r="S87" s="776"/>
      <c r="T87" s="776"/>
    </row>
    <row r="88" spans="1:20" ht="13" customHeight="1">
      <c r="A88" s="778">
        <v>11</v>
      </c>
      <c r="B88" s="775" t="s">
        <v>759</v>
      </c>
      <c r="C88" s="776"/>
      <c r="D88" s="776"/>
      <c r="E88" s="776"/>
      <c r="F88" s="776"/>
      <c r="G88" s="776"/>
      <c r="H88" s="776"/>
      <c r="I88" s="776"/>
      <c r="J88" s="776"/>
      <c r="K88" s="776"/>
      <c r="L88" s="776"/>
      <c r="M88" s="776"/>
      <c r="N88" s="776"/>
      <c r="O88" s="776"/>
      <c r="P88" s="776"/>
      <c r="Q88" s="776"/>
      <c r="R88" s="776"/>
      <c r="S88" s="776"/>
      <c r="T88" s="776"/>
    </row>
    <row r="89" spans="1:20" ht="13" customHeight="1">
      <c r="A89" s="774">
        <v>12</v>
      </c>
      <c r="B89" s="775" t="s">
        <v>760</v>
      </c>
      <c r="C89" s="776"/>
      <c r="D89" s="776"/>
      <c r="E89" s="776"/>
      <c r="F89" s="776"/>
      <c r="G89" s="776"/>
      <c r="H89" s="776"/>
      <c r="I89" s="776"/>
      <c r="J89" s="776"/>
      <c r="K89" s="776"/>
      <c r="L89" s="776"/>
      <c r="M89" s="776"/>
      <c r="N89" s="776"/>
      <c r="O89" s="776"/>
      <c r="P89" s="776"/>
      <c r="Q89" s="776"/>
      <c r="R89" s="776"/>
      <c r="S89" s="776"/>
      <c r="T89" s="776"/>
    </row>
    <row r="90" spans="1:20" ht="13" customHeight="1">
      <c r="A90" s="778">
        <v>13</v>
      </c>
      <c r="B90" s="775" t="s">
        <v>761</v>
      </c>
      <c r="C90" s="776"/>
      <c r="D90" s="776"/>
      <c r="E90" s="776"/>
      <c r="F90" s="776"/>
      <c r="G90" s="776"/>
      <c r="H90" s="776"/>
      <c r="I90" s="776"/>
      <c r="J90" s="776"/>
      <c r="K90" s="776"/>
      <c r="L90" s="776"/>
      <c r="M90" s="776"/>
      <c r="N90" s="776"/>
      <c r="O90" s="776"/>
      <c r="P90" s="776"/>
      <c r="Q90" s="776"/>
      <c r="R90" s="776"/>
      <c r="S90" s="776"/>
      <c r="T90" s="776"/>
    </row>
    <row r="91" spans="1:20" ht="13" customHeight="1">
      <c r="A91" s="774">
        <v>14</v>
      </c>
      <c r="B91" s="779" t="s">
        <v>762</v>
      </c>
      <c r="C91" s="780"/>
      <c r="D91" s="780"/>
      <c r="E91" s="780"/>
      <c r="F91" s="780"/>
      <c r="G91" s="780"/>
      <c r="H91" s="780"/>
      <c r="I91" s="780"/>
      <c r="J91" s="780"/>
      <c r="K91" s="780"/>
      <c r="L91" s="780"/>
      <c r="M91" s="780"/>
      <c r="N91" s="780"/>
      <c r="O91" s="780"/>
      <c r="P91" s="780"/>
      <c r="Q91" s="780"/>
      <c r="R91" s="780"/>
      <c r="S91" s="780"/>
      <c r="T91" s="780"/>
    </row>
    <row r="92" spans="1:20" ht="13" customHeight="1">
      <c r="A92" s="781">
        <v>15</v>
      </c>
      <c r="B92" s="782" t="s">
        <v>763</v>
      </c>
      <c r="C92" s="782"/>
      <c r="D92" s="782"/>
      <c r="E92" s="782"/>
      <c r="F92" s="782"/>
      <c r="G92" s="782"/>
      <c r="H92" s="782"/>
      <c r="I92" s="782"/>
      <c r="J92" s="782"/>
      <c r="K92" s="782"/>
      <c r="L92" s="782"/>
      <c r="M92" s="782"/>
      <c r="N92" s="782"/>
      <c r="O92" s="782"/>
      <c r="P92" s="782"/>
      <c r="Q92" s="782"/>
      <c r="R92" s="782"/>
      <c r="S92" s="782"/>
      <c r="T92" s="782"/>
    </row>
    <row r="93" spans="1:20">
      <c r="B93" s="784"/>
    </row>
    <row r="94" spans="1:20">
      <c r="B94" s="786"/>
    </row>
    <row r="95" spans="1:20" ht="14.5">
      <c r="B95" s="787"/>
    </row>
  </sheetData>
  <sheetProtection autoFilter="0"/>
  <autoFilter ref="A2:T76" xr:uid="{00000000-0001-0000-0000-000000000000}"/>
  <mergeCells count="32">
    <mergeCell ref="B92:T92"/>
    <mergeCell ref="B86:T86"/>
    <mergeCell ref="B87:T87"/>
    <mergeCell ref="B88:T88"/>
    <mergeCell ref="B89:T89"/>
    <mergeCell ref="B90:T90"/>
    <mergeCell ref="B91:T91"/>
    <mergeCell ref="B80:T80"/>
    <mergeCell ref="B81:T81"/>
    <mergeCell ref="B82:T82"/>
    <mergeCell ref="B83:T83"/>
    <mergeCell ref="B84:T84"/>
    <mergeCell ref="B85:T85"/>
    <mergeCell ref="A66:B66"/>
    <mergeCell ref="O66:T66"/>
    <mergeCell ref="A71:B71"/>
    <mergeCell ref="Q71:T71"/>
    <mergeCell ref="B78:T78"/>
    <mergeCell ref="B79:T79"/>
    <mergeCell ref="A43:B43"/>
    <mergeCell ref="Q43:T43"/>
    <mergeCell ref="A48:B48"/>
    <mergeCell ref="Q48:T48"/>
    <mergeCell ref="A62:B62"/>
    <mergeCell ref="Q62:T62"/>
    <mergeCell ref="A1:T1"/>
    <mergeCell ref="A3:B3"/>
    <mergeCell ref="Q3:T3"/>
    <mergeCell ref="A11:B11"/>
    <mergeCell ref="Q11:T11"/>
    <mergeCell ref="A17:B17"/>
    <mergeCell ref="Q17:T17"/>
  </mergeCells>
  <hyperlinks>
    <hyperlink ref="D4" r:id="rId1" xr:uid="{4EA862DE-3098-4967-AAC3-EA8CC646742B}"/>
    <hyperlink ref="D9" r:id="rId2" xr:uid="{A334CF17-7B9A-4C9E-A337-F68853017192}"/>
    <hyperlink ref="D5" r:id="rId3" xr:uid="{6EF7F2EF-0F90-4F08-BBBD-F17C940DDC22}"/>
    <hyperlink ref="D6" r:id="rId4" xr:uid="{F5A3F749-5B8B-4C18-B2F8-E4F66D48B184}"/>
    <hyperlink ref="D7" r:id="rId5" xr:uid="{B34E8078-CC25-49BE-9A00-C63BFE668AA9}"/>
    <hyperlink ref="D8" r:id="rId6" xr:uid="{A09D3F38-DE59-4DDF-B147-B6EFB00C7214}"/>
    <hyperlink ref="D10" r:id="rId7" xr:uid="{385C70FE-B2C1-420A-BCEA-A31CB3A54777}"/>
    <hyperlink ref="D12" r:id="rId8" xr:uid="{02DFA266-0856-4C8B-9FCB-52A36513414B}"/>
    <hyperlink ref="D14" r:id="rId9" xr:uid="{68C2EC0D-C1EA-4F36-8E66-D7008162C874}"/>
    <hyperlink ref="D18" r:id="rId10" xr:uid="{DAE903DC-F00E-4AA1-9E9C-C469C61D61A6}"/>
    <hyperlink ref="D20" r:id="rId11" xr:uid="{58735F75-5208-4975-ACE6-7608AC37E858}"/>
    <hyperlink ref="D21" r:id="rId12" xr:uid="{EDE0D6D8-A132-439A-8AED-3ED79867DF89}"/>
    <hyperlink ref="D22" r:id="rId13" xr:uid="{F3AB519F-1DFF-44DD-BE41-61BF0FE2F66E}"/>
    <hyperlink ref="D23" r:id="rId14" xr:uid="{EE5EA4C0-93FA-454F-B6CD-F2D9A790DC23}"/>
    <hyperlink ref="D24" r:id="rId15" xr:uid="{92A874E8-4EB9-469A-B8F4-4BE2B907B123}"/>
    <hyperlink ref="D25" r:id="rId16" xr:uid="{D5520734-FB16-4AC2-9095-09F0AB317B62}"/>
    <hyperlink ref="D26" r:id="rId17" xr:uid="{C9B68E0F-A9F8-442A-8CE8-D9A769716B21}"/>
    <hyperlink ref="D27" r:id="rId18" xr:uid="{1F98D98A-8374-4056-8EBB-9FE28B1C2800}"/>
    <hyperlink ref="D28" r:id="rId19" xr:uid="{B5A38B45-31A1-45DB-A512-3FC47998A2BD}"/>
    <hyperlink ref="D29" r:id="rId20" xr:uid="{6A082349-0F2D-4B9C-856A-B082C98E4C16}"/>
    <hyperlink ref="D31" r:id="rId21" xr:uid="{44E100E5-AE2B-413C-80E1-08A5F0770EE4}"/>
    <hyperlink ref="D19" r:id="rId22" xr:uid="{588536D4-B5CE-41C1-911A-398AEF5D5102}"/>
    <hyperlink ref="D30" r:id="rId23" xr:uid="{B1AC7207-E68E-48BB-941E-30E06B3E275A}"/>
    <hyperlink ref="D32" r:id="rId24" xr:uid="{5FFED749-8B9C-4327-A5B1-3E79A80696B5}"/>
    <hyperlink ref="D33" r:id="rId25" xr:uid="{F37078D2-D130-49D6-B894-48D8CF06F816}"/>
    <hyperlink ref="D34" r:id="rId26" xr:uid="{2BF6A50B-3BDB-4D4F-BA75-2484926E2A36}"/>
    <hyperlink ref="D35" r:id="rId27" xr:uid="{3321A09C-694F-40FB-8894-977AE64BE12D}"/>
    <hyperlink ref="D36" r:id="rId28" xr:uid="{7DA554D0-BC9D-43D7-B28C-C7579F5F168A}"/>
    <hyperlink ref="D37" r:id="rId29" xr:uid="{BF71ABFA-D8E1-446D-A6F1-BD65710C98C5}"/>
    <hyperlink ref="D38" r:id="rId30" xr:uid="{75232102-666F-47C1-A9B4-4405E841350B}"/>
    <hyperlink ref="D39" r:id="rId31" xr:uid="{0E77924F-E696-445C-BF51-5FE724D7CB0D}"/>
    <hyperlink ref="D41" r:id="rId32" xr:uid="{EAC36099-EF9A-4C49-9305-2C7ADD3AAF15}"/>
    <hyperlink ref="D40" r:id="rId33" xr:uid="{8C03052A-7A35-47B5-A48C-A5108B667DD1}"/>
    <hyperlink ref="D42" r:id="rId34" xr:uid="{7AF7481E-0DC3-421C-A9DA-E8D7BFEECC69}"/>
    <hyperlink ref="D57" r:id="rId35" xr:uid="{25787B23-C25B-4B25-A2ED-B1F0E6CA005F}"/>
    <hyperlink ref="D47" r:id="rId36" xr:uid="{D870591A-355E-4303-B896-057BED1ED89F}"/>
    <hyperlink ref="D49" r:id="rId37" xr:uid="{0E6D11B3-D25D-45C8-AC17-36EB15412800}"/>
    <hyperlink ref="D52" r:id="rId38" xr:uid="{BD79B1D9-7D37-4747-A447-72385FF18EF4}"/>
    <hyperlink ref="D53" r:id="rId39" xr:uid="{635E841C-18CD-422F-87FC-906AA261122E}"/>
    <hyperlink ref="D64" r:id="rId40" xr:uid="{1AFEFA53-04D1-441F-BFFB-72CAF5BEBB0D}"/>
    <hyperlink ref="D65" r:id="rId41" xr:uid="{1F27D9C2-BC60-4BE8-BF50-962162C34A3C}"/>
    <hyperlink ref="D67" r:id="rId42" xr:uid="{70EFAB1F-F3C9-44FD-A68E-219DC46FF1E2}"/>
    <hyperlink ref="D68" r:id="rId43" xr:uid="{F1559432-FCE4-4C3C-849A-6AD78D476DBC}"/>
    <hyperlink ref="D69" r:id="rId44" xr:uid="{8A07AB86-97F9-4945-A2EE-9DF10F947779}"/>
    <hyperlink ref="D70" r:id="rId45" xr:uid="{7CBD93EC-628C-4AEF-948A-3E4E056298AE}"/>
    <hyperlink ref="D76" r:id="rId46" xr:uid="{0EFE298B-C298-480F-ACF2-6557799B8068}"/>
    <hyperlink ref="D72" r:id="rId47" xr:uid="{99A3047C-91B4-4507-9C1D-2965A6C27BB4}"/>
    <hyperlink ref="D50" r:id="rId48" xr:uid="{00CDA239-AE1A-4E53-8097-C16052D8DE7F}"/>
    <hyperlink ref="D54" r:id="rId49" xr:uid="{F2173CE5-340A-486E-B0E1-064CE2109C5D}"/>
    <hyperlink ref="O4" r:id="rId50" xr:uid="{494013B7-EFD6-40B1-A3C4-4596C3DB165C}"/>
    <hyperlink ref="O9" r:id="rId51" xr:uid="{67302504-C6EF-4B99-B22D-EE15092DC0E1}"/>
    <hyperlink ref="O5" r:id="rId52" xr:uid="{1799DC4B-FE5C-44C0-B4A5-6C13D3DBBFB4}"/>
    <hyperlink ref="O6" r:id="rId53" xr:uid="{18869536-B783-4232-B69F-A743DA38A84B}"/>
    <hyperlink ref="O7" r:id="rId54" xr:uid="{50C6B495-1A91-46B4-AEED-3114B333CAD1}"/>
    <hyperlink ref="O8" r:id="rId55" xr:uid="{3AC71796-45C3-46C8-919A-63F538B28A34}"/>
    <hyperlink ref="O10" r:id="rId56" xr:uid="{1E282C27-BD43-4214-BAF4-11B7863BFF41}"/>
    <hyperlink ref="O12" r:id="rId57" xr:uid="{0759903C-AE63-459A-BACA-51E4DC4B09BC}"/>
    <hyperlink ref="O13" r:id="rId58" xr:uid="{709586A1-E524-478F-8DFC-1E8A7E40033C}"/>
    <hyperlink ref="O14" r:id="rId59" xr:uid="{D3879D8C-2CD7-4F4A-B158-51041886C252}"/>
    <hyperlink ref="O15" r:id="rId60" xr:uid="{01641EE7-2752-40EF-8F98-E42BA4EB41A0}"/>
    <hyperlink ref="O16" r:id="rId61" xr:uid="{62C81622-61E2-4A71-91F4-F9F8DDEC87F6}"/>
    <hyperlink ref="O19" r:id="rId62" xr:uid="{3C86E21A-B68F-477E-9976-7FCB04632000}"/>
    <hyperlink ref="O20" r:id="rId63" xr:uid="{7240947E-2909-482A-B3D7-D4069B88F83C}"/>
    <hyperlink ref="O21" r:id="rId64" xr:uid="{48F97474-4F51-4D4D-B96B-EBDBEFD3AD88}"/>
    <hyperlink ref="O22" r:id="rId65" xr:uid="{982A96D2-D39A-4C32-8EDB-7F47647D170E}"/>
    <hyperlink ref="O23" r:id="rId66" xr:uid="{FEC6085E-ADA8-46AD-880A-29C796671131}"/>
    <hyperlink ref="O24" r:id="rId67" xr:uid="{609B7CD6-8B34-4215-AB41-DF3829F32BC0}"/>
    <hyperlink ref="O25" r:id="rId68" xr:uid="{E7372D41-9171-4E09-BF65-C9A2840795DB}"/>
    <hyperlink ref="O26" r:id="rId69" xr:uid="{491425C1-D1FF-4B3E-BFB9-8DF98A8C0C25}"/>
    <hyperlink ref="O27" r:id="rId70" xr:uid="{1C5EF59E-7321-45F7-9778-E21CAA71729D}"/>
    <hyperlink ref="O28" r:id="rId71" xr:uid="{CDE6C974-1105-4C0A-821A-8D9B9274089E}"/>
    <hyperlink ref="O29" r:id="rId72" xr:uid="{5815A241-3CF8-4486-9BE1-FEDC3AA5E66D}"/>
    <hyperlink ref="O33" r:id="rId73" xr:uid="{E15BB98F-C418-48A5-8120-448A98A2741D}"/>
    <hyperlink ref="O34" r:id="rId74" xr:uid="{A957D5F5-18EF-4B9E-86BC-460D3A12B131}"/>
    <hyperlink ref="O35" r:id="rId75" xr:uid="{42E7ADBD-18B3-429F-9515-7FCA087F6F8F}"/>
    <hyperlink ref="O36" r:id="rId76" xr:uid="{5E0BD635-1F26-47A3-A7EE-D84B70AE9B51}"/>
    <hyperlink ref="O31" r:id="rId77" xr:uid="{AA046340-5F9E-44BC-94D5-4A0110504466}"/>
    <hyperlink ref="O38" r:id="rId78" xr:uid="{BD9FF95C-9BD0-400E-96D7-CC77B7F08352}"/>
    <hyperlink ref="O39" r:id="rId79" xr:uid="{08098373-CCD4-4804-A84D-56558A5EA7E5}"/>
    <hyperlink ref="O40" r:id="rId80" xr:uid="{8CCC58BA-95DF-4A35-BCC1-325CBD885608}"/>
    <hyperlink ref="O44" r:id="rId81" xr:uid="{A3CB6F39-A642-488E-810D-297F4B542945}"/>
    <hyperlink ref="O47" r:id="rId82" xr:uid="{888A316E-B976-4EC9-AF4A-36227BA5FE3F}"/>
    <hyperlink ref="O50" r:id="rId83" xr:uid="{F926DCB2-7894-4434-9788-EA2794A7463F}"/>
    <hyperlink ref="O51" r:id="rId84" xr:uid="{BE4E6EE7-A012-47BC-87F9-2356A360D6B1}"/>
    <hyperlink ref="O59" r:id="rId85" xr:uid="{554F933C-5549-4F70-9B15-8DE0AD6AE79D}"/>
    <hyperlink ref="O65" r:id="rId86" xr:uid="{C6E10821-63C8-41A9-AEF9-CCF5B8DB39B2}"/>
    <hyperlink ref="O68" r:id="rId87" xr:uid="{DCB7AB42-30C3-4418-AD93-0561A893F002}"/>
    <hyperlink ref="O67" r:id="rId88" display="101 CMR 414 / really 423" xr:uid="{1DAF9CFB-400A-4192-A50A-96340D5B68CA}"/>
    <hyperlink ref="O69" r:id="rId89" xr:uid="{C9F741BB-60E6-4537-A4B2-EE3257C1A449}"/>
    <hyperlink ref="O72" r:id="rId90" xr:uid="{82ABED05-4ED1-4690-ACA3-5CB8BA889BA1}"/>
    <hyperlink ref="O73" r:id="rId91" xr:uid="{B56E461A-FACD-45B1-8E4B-1448E118FD35}"/>
    <hyperlink ref="O74" r:id="rId92" xr:uid="{6AA3478A-CC1D-4594-BA03-202AA6EE58EF}"/>
    <hyperlink ref="O76" r:id="rId93" xr:uid="{5BBEBB38-FE0D-48FB-B2D9-A2EBA9F6F426}"/>
    <hyperlink ref="D44" r:id="rId94" xr:uid="{E2B39A57-5AD1-4EBA-AB7F-533720661C2F}"/>
    <hyperlink ref="O75" r:id="rId95" xr:uid="{2954F425-24A0-4236-BB66-46A3FFD93381}"/>
    <hyperlink ref="D73" r:id="rId96" xr:uid="{45B90CDF-BBCB-4AB6-AA91-569BAD28BAD7}"/>
    <hyperlink ref="D75" r:id="rId97" xr:uid="{F71D9C08-C2DF-4C93-8E31-806AB76017ED}"/>
    <hyperlink ref="D74" r:id="rId98" xr:uid="{41C73934-FC09-49D8-8C56-3A4EE0B166B2}"/>
    <hyperlink ref="D13" r:id="rId99" xr:uid="{AF8F7781-1DF9-49FB-B36B-50E532D1FD7E}"/>
    <hyperlink ref="D15" r:id="rId100" xr:uid="{5182FBB4-3D00-42D7-94AB-658CCB65A367}"/>
    <hyperlink ref="D16" r:id="rId101" xr:uid="{9ED8F3A8-2F37-4CF7-8049-F5DC97CEAB26}"/>
    <hyperlink ref="D60" r:id="rId102" xr:uid="{3CD1F002-DE4D-420F-90AF-C6EF07D9C6DF}"/>
    <hyperlink ref="D55" r:id="rId103" xr:uid="{0D29DE8F-1E64-40EF-9C2F-A3CB5E17227B}"/>
    <hyperlink ref="D46" r:id="rId104" xr:uid="{73FFBAE2-C4CD-465C-9401-BD64D22038A1}"/>
  </hyperlinks>
  <printOptions horizontalCentered="1"/>
  <pageMargins left="0.25" right="0.25" top="0.6" bottom="0.6" header="0.3" footer="0.3"/>
  <pageSetup paperSize="5" scale="76" fitToHeight="0" orientation="landscape" horizontalDpi="4294967295" verticalDpi="4294967295" r:id="rId105"/>
  <headerFooter alignWithMargins="0">
    <oddFooter>&amp;L&amp;8www.mass.gov/lists/dds-contracts-information&amp;C&amp;8&amp;F&amp;R&amp;8 Page &amp;P of &amp;N            printed &amp;D</oddFooter>
  </headerFooter>
  <rowBreaks count="2" manualBreakCount="2">
    <brk id="42" max="19" man="1"/>
    <brk id="61" max="1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3ED268-0259-4C15-97B7-1EFD300CE763}">
  <dimension ref="A1:F47"/>
  <sheetViews>
    <sheetView tabSelected="1" workbookViewId="0">
      <selection activeCell="F10" sqref="F10"/>
    </sheetView>
  </sheetViews>
  <sheetFormatPr defaultRowHeight="14.5"/>
  <cols>
    <col min="2" max="2" width="63.1796875" style="188" bestFit="1" customWidth="1"/>
    <col min="3" max="3" width="15.54296875" style="188" bestFit="1" customWidth="1"/>
    <col min="4" max="4" width="9.453125" style="188" bestFit="1" customWidth="1"/>
    <col min="5" max="5" width="2" customWidth="1"/>
    <col min="6" max="6" width="41.36328125" style="338" customWidth="1"/>
  </cols>
  <sheetData>
    <row r="1" spans="1:6" ht="15" thickBot="1">
      <c r="C1"/>
      <c r="D1"/>
    </row>
    <row r="2" spans="1:6" s="189" customFormat="1" ht="29.5" thickBot="1">
      <c r="B2" s="306" t="s">
        <v>385</v>
      </c>
      <c r="C2" s="307" t="s">
        <v>384</v>
      </c>
      <c r="D2" s="308" t="s">
        <v>6</v>
      </c>
      <c r="E2" s="190"/>
      <c r="F2" s="789" t="s">
        <v>504</v>
      </c>
    </row>
    <row r="3" spans="1:6">
      <c r="A3" s="187"/>
      <c r="B3" s="791" t="s">
        <v>106</v>
      </c>
      <c r="C3" s="793" t="s">
        <v>22</v>
      </c>
      <c r="D3" s="319">
        <v>3150</v>
      </c>
      <c r="E3" s="187"/>
      <c r="F3" s="790" t="s">
        <v>505</v>
      </c>
    </row>
    <row r="4" spans="1:6" ht="15" thickBot="1">
      <c r="A4" s="187"/>
      <c r="B4" s="792"/>
      <c r="C4" s="794"/>
      <c r="D4" s="320">
        <v>3752</v>
      </c>
      <c r="E4" s="187"/>
      <c r="F4" s="790" t="s">
        <v>506</v>
      </c>
    </row>
    <row r="5" spans="1:6" ht="15" thickTop="1">
      <c r="B5" s="309" t="s">
        <v>387</v>
      </c>
      <c r="C5" s="249" t="s">
        <v>386</v>
      </c>
      <c r="D5" s="239">
        <v>3153</v>
      </c>
      <c r="E5" s="187"/>
    </row>
    <row r="6" spans="1:6">
      <c r="B6" s="310"/>
      <c r="C6" s="250"/>
      <c r="D6" s="240">
        <v>3753</v>
      </c>
      <c r="E6" s="187"/>
    </row>
    <row r="7" spans="1:6">
      <c r="B7" s="310"/>
      <c r="C7" s="250"/>
      <c r="D7" s="240">
        <v>3751</v>
      </c>
      <c r="E7" s="187"/>
    </row>
    <row r="8" spans="1:6">
      <c r="B8" s="310"/>
      <c r="C8" s="250"/>
      <c r="D8" s="240">
        <v>3713</v>
      </c>
      <c r="E8" s="187"/>
    </row>
    <row r="9" spans="1:6">
      <c r="B9" s="310"/>
      <c r="C9" s="251"/>
      <c r="D9" s="241">
        <v>3182</v>
      </c>
      <c r="E9" s="187"/>
    </row>
    <row r="10" spans="1:6">
      <c r="B10" s="310"/>
      <c r="C10" s="250" t="s">
        <v>388</v>
      </c>
      <c r="D10" s="242">
        <v>3759</v>
      </c>
      <c r="E10" s="187"/>
    </row>
    <row r="11" spans="1:6" ht="15" thickBot="1">
      <c r="B11" s="311"/>
      <c r="C11" s="252"/>
      <c r="D11" s="243">
        <v>3775</v>
      </c>
      <c r="E11" s="187"/>
    </row>
    <row r="12" spans="1:6" ht="15" thickTop="1">
      <c r="B12" s="309" t="s">
        <v>390</v>
      </c>
      <c r="C12" s="235" t="s">
        <v>389</v>
      </c>
      <c r="D12" s="244">
        <v>3798</v>
      </c>
      <c r="E12" s="187"/>
    </row>
    <row r="13" spans="1:6">
      <c r="B13" s="310"/>
      <c r="C13" s="236" t="s">
        <v>388</v>
      </c>
      <c r="D13" s="245">
        <v>3703</v>
      </c>
      <c r="E13" s="187"/>
    </row>
    <row r="14" spans="1:6">
      <c r="B14" s="310"/>
      <c r="C14" s="236" t="s">
        <v>391</v>
      </c>
      <c r="D14" s="245">
        <v>6703</v>
      </c>
      <c r="E14" s="237"/>
    </row>
    <row r="15" spans="1:6">
      <c r="B15" s="310"/>
      <c r="C15" s="236" t="s">
        <v>392</v>
      </c>
      <c r="D15" s="245">
        <v>7102</v>
      </c>
      <c r="E15" s="187"/>
    </row>
    <row r="16" spans="1:6" ht="15" thickBot="1">
      <c r="B16" s="311"/>
      <c r="C16" s="234" t="s">
        <v>402</v>
      </c>
      <c r="D16" s="246">
        <v>3289</v>
      </c>
      <c r="E16" s="187"/>
    </row>
    <row r="17" spans="2:5" ht="15" thickTop="1">
      <c r="B17" s="309" t="s">
        <v>394</v>
      </c>
      <c r="C17" s="249" t="s">
        <v>393</v>
      </c>
      <c r="D17" s="239">
        <v>3163</v>
      </c>
      <c r="E17" s="187"/>
    </row>
    <row r="18" spans="2:5" ht="15" thickBot="1">
      <c r="B18" s="311"/>
      <c r="C18" s="252"/>
      <c r="D18" s="243">
        <v>3777</v>
      </c>
      <c r="E18" s="187"/>
    </row>
    <row r="19" spans="2:5" ht="15" thickTop="1">
      <c r="B19" s="309" t="s">
        <v>395</v>
      </c>
      <c r="C19" s="249" t="s">
        <v>393</v>
      </c>
      <c r="D19" s="239">
        <v>3168</v>
      </c>
      <c r="E19" s="187"/>
    </row>
    <row r="20" spans="2:5">
      <c r="B20" s="310"/>
      <c r="C20" s="250"/>
      <c r="D20" s="240">
        <v>3181</v>
      </c>
      <c r="E20" s="187"/>
    </row>
    <row r="21" spans="2:5">
      <c r="B21" s="310"/>
      <c r="C21" s="251"/>
      <c r="D21" s="241">
        <v>3196</v>
      </c>
      <c r="E21" s="187"/>
    </row>
    <row r="22" spans="2:5" ht="15" thickBot="1">
      <c r="B22" s="311"/>
      <c r="C22" s="233" t="s">
        <v>391</v>
      </c>
      <c r="D22" s="246">
        <v>6704</v>
      </c>
      <c r="E22" s="187"/>
    </row>
    <row r="23" spans="2:5" ht="15.5" thickTop="1" thickBot="1">
      <c r="B23" s="312" t="s">
        <v>396</v>
      </c>
      <c r="C23" s="232" t="s">
        <v>393</v>
      </c>
      <c r="D23" s="243">
        <v>3664</v>
      </c>
      <c r="E23" s="187"/>
    </row>
    <row r="24" spans="2:5" ht="15" thickTop="1">
      <c r="B24" s="309" t="s">
        <v>397</v>
      </c>
      <c r="C24" s="249" t="s">
        <v>388</v>
      </c>
      <c r="D24" s="239">
        <v>3700</v>
      </c>
      <c r="E24" s="187"/>
    </row>
    <row r="25" spans="2:5">
      <c r="B25" s="310"/>
      <c r="C25" s="250"/>
      <c r="D25" s="240">
        <v>3701</v>
      </c>
      <c r="E25" s="187"/>
    </row>
    <row r="26" spans="2:5">
      <c r="B26" s="310"/>
      <c r="C26" s="250"/>
      <c r="D26" s="240">
        <v>3702</v>
      </c>
      <c r="E26" s="187"/>
    </row>
    <row r="27" spans="2:5">
      <c r="B27" s="310"/>
      <c r="C27" s="250"/>
      <c r="D27" s="240">
        <v>3705</v>
      </c>
      <c r="E27" s="187"/>
    </row>
    <row r="28" spans="2:5">
      <c r="B28" s="310"/>
      <c r="C28" s="250"/>
      <c r="D28" s="240">
        <v>3707</v>
      </c>
      <c r="E28" s="187"/>
    </row>
    <row r="29" spans="2:5">
      <c r="B29" s="310"/>
      <c r="C29" s="250"/>
      <c r="D29" s="240">
        <v>3709</v>
      </c>
      <c r="E29" s="187"/>
    </row>
    <row r="30" spans="2:5">
      <c r="B30" s="310"/>
      <c r="C30" s="250"/>
      <c r="D30" s="240">
        <v>3710</v>
      </c>
      <c r="E30" s="187"/>
    </row>
    <row r="31" spans="2:5">
      <c r="B31" s="310"/>
      <c r="C31" s="250"/>
      <c r="D31" s="240">
        <v>3712</v>
      </c>
      <c r="E31" s="187"/>
    </row>
    <row r="32" spans="2:5">
      <c r="B32" s="310"/>
      <c r="C32" s="250"/>
      <c r="D32" s="240">
        <v>3716</v>
      </c>
      <c r="E32" s="187"/>
    </row>
    <row r="33" spans="2:5">
      <c r="B33" s="310"/>
      <c r="C33" s="250"/>
      <c r="D33" s="240">
        <v>3731</v>
      </c>
      <c r="E33" s="187"/>
    </row>
    <row r="34" spans="2:5">
      <c r="B34" s="310"/>
      <c r="C34" s="250"/>
      <c r="D34" s="240">
        <v>3735</v>
      </c>
      <c r="E34" s="187"/>
    </row>
    <row r="35" spans="2:5">
      <c r="B35" s="310"/>
      <c r="C35" s="250"/>
      <c r="D35" s="240">
        <v>3770</v>
      </c>
      <c r="E35" s="187"/>
    </row>
    <row r="36" spans="2:5">
      <c r="B36" s="310"/>
      <c r="C36" s="250"/>
      <c r="D36" s="240">
        <v>3771</v>
      </c>
      <c r="E36" s="187"/>
    </row>
    <row r="37" spans="2:5">
      <c r="B37" s="310"/>
      <c r="C37" s="250"/>
      <c r="D37" s="240">
        <v>3772</v>
      </c>
      <c r="E37" s="187"/>
    </row>
    <row r="38" spans="2:5">
      <c r="B38" s="310"/>
      <c r="C38" s="250"/>
      <c r="D38" s="240">
        <v>3773</v>
      </c>
      <c r="E38" s="187"/>
    </row>
    <row r="39" spans="2:5">
      <c r="B39" s="310"/>
      <c r="C39" s="250"/>
      <c r="D39" s="240">
        <v>3774</v>
      </c>
      <c r="E39" s="187"/>
    </row>
    <row r="40" spans="2:5">
      <c r="B40" s="310"/>
      <c r="C40" s="251"/>
      <c r="D40" s="241">
        <v>3781</v>
      </c>
      <c r="E40" s="187"/>
    </row>
    <row r="41" spans="2:5">
      <c r="B41" s="310"/>
      <c r="C41" s="236" t="s">
        <v>391</v>
      </c>
      <c r="D41" s="245">
        <v>6753</v>
      </c>
      <c r="E41" s="187"/>
    </row>
    <row r="42" spans="2:5">
      <c r="B42" s="313"/>
      <c r="C42" s="236" t="s">
        <v>392</v>
      </c>
      <c r="D42" s="245">
        <v>7105</v>
      </c>
      <c r="E42" s="187"/>
    </row>
    <row r="43" spans="2:5" ht="15" thickBot="1">
      <c r="B43" s="311"/>
      <c r="C43" s="234" t="s">
        <v>392</v>
      </c>
      <c r="D43" s="245">
        <v>7100</v>
      </c>
      <c r="E43" s="187"/>
    </row>
    <row r="44" spans="2:5" ht="30" thickTop="1" thickBot="1">
      <c r="B44" s="314" t="s">
        <v>398</v>
      </c>
      <c r="C44" s="238" t="s">
        <v>475</v>
      </c>
      <c r="D44" s="247">
        <v>3253</v>
      </c>
      <c r="E44" s="187"/>
    </row>
    <row r="45" spans="2:5" ht="15" thickTop="1">
      <c r="B45" s="315" t="s">
        <v>400</v>
      </c>
      <c r="C45" s="235" t="s">
        <v>399</v>
      </c>
      <c r="D45" s="244">
        <v>3274</v>
      </c>
      <c r="E45" s="187"/>
    </row>
    <row r="46" spans="2:5" ht="15" thickBot="1">
      <c r="B46" s="316"/>
      <c r="C46" s="234" t="s">
        <v>36</v>
      </c>
      <c r="D46" s="246">
        <v>3170</v>
      </c>
      <c r="E46" s="187"/>
    </row>
    <row r="47" spans="2:5" ht="15.5" thickTop="1" thickBot="1">
      <c r="B47" s="317"/>
      <c r="C47" s="318" t="s">
        <v>403</v>
      </c>
      <c r="D47" s="248">
        <v>3786</v>
      </c>
      <c r="E47" s="187"/>
    </row>
  </sheetData>
  <autoFilter ref="B2:D47" xr:uid="{BE3ED268-0259-4C15-97B7-1EFD300CE763}"/>
  <mergeCells count="13">
    <mergeCell ref="B45:B47"/>
    <mergeCell ref="C24:C40"/>
    <mergeCell ref="B24:B43"/>
    <mergeCell ref="B12:B16"/>
    <mergeCell ref="C17:C18"/>
    <mergeCell ref="B17:B18"/>
    <mergeCell ref="C19:C21"/>
    <mergeCell ref="B19:B22"/>
    <mergeCell ref="C3:C4"/>
    <mergeCell ref="B3:B4"/>
    <mergeCell ref="C5:C9"/>
    <mergeCell ref="B5:B11"/>
    <mergeCell ref="C10:C11"/>
  </mergeCells>
  <hyperlinks>
    <hyperlink ref="C3:C4" location="'Shared Living'!A1" display="Shared Living" xr:uid="{DC5F1A50-6A3E-44D2-9C26-83C83E3B28DE}"/>
    <hyperlink ref="C10:C11" location="'Family Supports'!A1" display="Family Supports" xr:uid="{C8E26F94-438D-47BE-9808-85AEFDFDA4E2}"/>
    <hyperlink ref="C12" location="'In Home Supp'!A1" display="In Home Support" xr:uid="{FC02CEB1-38DE-4038-8788-F2521B4C9278}"/>
    <hyperlink ref="C13" location="'Family Supports'!A1" display="Family Supports" xr:uid="{11ED6103-2E2A-4856-8257-528222725578}"/>
    <hyperlink ref="C14" location="AWC!A1" display="AWC" xr:uid="{F2FB9865-3C75-4AA6-B784-EF2798425BDC}"/>
    <hyperlink ref="C15" location="Autism!A1" display="Autism" xr:uid="{C5958DB0-F328-4E82-BA00-3CCCA3AE42F4}"/>
    <hyperlink ref="C16" location="'Assisive Tech'!A1" display="Assistive Tech" xr:uid="{66A9E31B-6B78-44CF-9F6F-850535278787}"/>
    <hyperlink ref="C17:C18" location="'Emp &amp; Day'!A1" display="Emp &amp; Day" xr:uid="{18CE6C5C-A053-4D0C-BFC2-9003D8745275}"/>
    <hyperlink ref="C19:C21" location="'Emp &amp; Day'!A1" display="Emp &amp; Day" xr:uid="{8D4BCD11-547F-4DFF-ADA7-8EBE0EE3061F}"/>
    <hyperlink ref="C22" location="AWC!A1" display="AWC" xr:uid="{6E06E0CC-FC74-4C6E-AEC2-1CEA7CD6B2FA}"/>
    <hyperlink ref="C23" location="'Emp &amp; Day'!A1" display="Emp &amp; Day" xr:uid="{D2B91563-D64D-4F50-8527-23BF3D6D6025}"/>
    <hyperlink ref="C24:C40" location="'Family Supports'!A1" display="Family Supports" xr:uid="{D270BDEA-0344-4440-853D-3DD0E6B85177}"/>
    <hyperlink ref="C41" location="AWC!A1" display="AWC" xr:uid="{C9896F22-EA63-4A5E-9C29-ED292080AB70}"/>
    <hyperlink ref="C43" location="Autism!A1" display="Autism" xr:uid="{169B976B-D85C-4E15-8291-82A3C7766668}"/>
    <hyperlink ref="C44" location="Visual!A1" display="Visual" xr:uid="{200C194C-6D50-4BF1-906F-2694C24E89E3}"/>
    <hyperlink ref="C45" location="'Corp Rep Payee'!A1" display="Corp Rep Payee" xr:uid="{875959BA-5DCE-44C0-9323-F1530BAE0E42}"/>
    <hyperlink ref="C46" location="'Clinical Team'!A1" display="Clinical Team" xr:uid="{04265341-7F79-442D-82A4-987416A76E7F}"/>
    <hyperlink ref="C47" location="'Remote Supports'!A1" display="Remote Supports" xr:uid="{C619CBBF-3EE8-4229-B8E7-FFAEBA92A438}"/>
    <hyperlink ref="B3:B4" r:id="rId1" display="101 CMR 411.00: Rates for Certain Placement and Support Services" xr:uid="{59375B74-73B4-4D97-8D19-1EA7D636BADE}"/>
    <hyperlink ref="B5:B11" r:id="rId2" display="101 CMR 420.00: Rates for Adult Long-Term Residential Services" xr:uid="{1A9458D8-F475-4756-BFF4-D8FC5700320A}"/>
    <hyperlink ref="B12:B16" r:id="rId3" display="101 CMR 423.00: Rates for Certain In-Home Basic Living Supports" xr:uid="{2756C961-2CB1-45DE-8000-81742A6C9E84}"/>
    <hyperlink ref="B17:B18" r:id="rId4" display="101 CMR 415.00: Rates for Community-Based Day Support Services" xr:uid="{551368BE-8D28-4866-9C10-8B04F9DD1DFC}"/>
    <hyperlink ref="B19:B22" r:id="rId5" display="101 CMR 419.00: Rates for Supported Employment Services" xr:uid="{78858D00-F9A5-461B-9FFB-3D1CB2CBC0B1}"/>
    <hyperlink ref="B23" r:id="rId6" xr:uid="{86BF853B-19F0-43B6-A31A-4CDF30EF1E8D}"/>
    <hyperlink ref="B24:B43" r:id="rId7" display="101 CMR 414.00: Rates for Family Stabilization Services" xr:uid="{11E3A220-4BDF-4FDD-A480-8CFC01995949}"/>
    <hyperlink ref="B44" r:id="rId8" xr:uid="{C2D32741-4B1A-4212-8EF0-6BE86D4D833B}"/>
    <hyperlink ref="B45:B46" r:id="rId9" display="101 CMR 424.00: Rates for Certain Developmental and Support Services" xr:uid="{9CC539D0-434B-4092-82C3-9E80A0E5C327}"/>
    <hyperlink ref="C42" location="Autism!A1" display="Autism" xr:uid="{258CBF8F-B762-473C-9E51-11C50BE080E5}"/>
    <hyperlink ref="C5:C9" location="ALTR!A1" display="ALTR" xr:uid="{80EB5CB4-8AAE-404B-ABB4-41061663B641}"/>
    <hyperlink ref="F3" location="'ALTR Rate Component'!A1" display="ALTR Rate Compponent Worksheet" xr:uid="{4049509C-C86A-4F22-87DF-0AD3948424B7}"/>
    <hyperlink ref="F4" location="Matrix!A1" display="FY 2026 Activity Code Matrix" xr:uid="{F4076A31-AF48-499B-9F29-0686DB7F7908}"/>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50"/>
  <sheetViews>
    <sheetView zoomScale="110" zoomScaleNormal="110" workbookViewId="0">
      <selection activeCell="F16" sqref="F16"/>
    </sheetView>
  </sheetViews>
  <sheetFormatPr defaultColWidth="9.1796875" defaultRowHeight="14.5"/>
  <cols>
    <col min="1" max="1" width="28.1796875" style="3" customWidth="1"/>
    <col min="2" max="3" width="20.1796875" style="3" customWidth="1"/>
    <col min="4" max="4" width="22.81640625" style="3" bestFit="1" customWidth="1"/>
    <col min="5" max="16384" width="9.1796875" style="3"/>
  </cols>
  <sheetData>
    <row r="1" spans="1:3" ht="15.5">
      <c r="A1" s="32" t="s">
        <v>99</v>
      </c>
      <c r="B1" s="32"/>
      <c r="C1" s="66"/>
    </row>
    <row r="2" spans="1:3" ht="15.5">
      <c r="A2" s="31" t="s">
        <v>106</v>
      </c>
      <c r="B2" s="31"/>
      <c r="C2" s="66"/>
    </row>
    <row r="3" spans="1:3" ht="15.5">
      <c r="A3" s="253" t="s">
        <v>378</v>
      </c>
      <c r="B3" s="253"/>
      <c r="C3" s="254"/>
    </row>
    <row r="4" spans="1:3">
      <c r="A4" s="2"/>
      <c r="B4" s="2"/>
    </row>
    <row r="6" spans="1:3" ht="29">
      <c r="A6" s="95" t="s">
        <v>8</v>
      </c>
      <c r="B6" s="95" t="s">
        <v>9</v>
      </c>
      <c r="C6" s="95" t="s">
        <v>10</v>
      </c>
    </row>
    <row r="7" spans="1:3">
      <c r="A7" s="96" t="s">
        <v>2</v>
      </c>
      <c r="B7" s="96">
        <v>1</v>
      </c>
      <c r="C7" s="96">
        <v>9</v>
      </c>
    </row>
    <row r="8" spans="1:3">
      <c r="A8" s="96" t="s">
        <v>3</v>
      </c>
      <c r="B8" s="96">
        <v>2</v>
      </c>
      <c r="C8" s="96">
        <v>13</v>
      </c>
    </row>
    <row r="9" spans="1:3">
      <c r="A9" s="96" t="s">
        <v>4</v>
      </c>
      <c r="B9" s="96">
        <v>3</v>
      </c>
      <c r="C9" s="96">
        <v>17</v>
      </c>
    </row>
    <row r="10" spans="1:3">
      <c r="A10" s="67"/>
      <c r="B10" s="67"/>
      <c r="C10" s="67"/>
    </row>
    <row r="11" spans="1:3">
      <c r="A11" s="97" t="s">
        <v>15</v>
      </c>
      <c r="B11" s="97"/>
      <c r="C11" s="67"/>
    </row>
    <row r="13" spans="1:3">
      <c r="A13" s="25" t="s">
        <v>11</v>
      </c>
      <c r="B13" s="130" t="s">
        <v>0</v>
      </c>
      <c r="C13" s="25" t="s">
        <v>12</v>
      </c>
    </row>
    <row r="14" spans="1:3" ht="30.65" customHeight="1">
      <c r="A14" s="96" t="s">
        <v>2</v>
      </c>
      <c r="B14" s="131">
        <v>67.528829137478851</v>
      </c>
      <c r="C14" s="84" t="s">
        <v>13</v>
      </c>
    </row>
    <row r="15" spans="1:3" ht="36" customHeight="1">
      <c r="A15" s="96" t="s">
        <v>3</v>
      </c>
      <c r="B15" s="131">
        <v>103.60050149097471</v>
      </c>
      <c r="C15" s="84" t="s">
        <v>13</v>
      </c>
    </row>
    <row r="16" spans="1:3" ht="33.65" customHeight="1">
      <c r="A16" s="96" t="s">
        <v>4</v>
      </c>
      <c r="B16" s="131">
        <v>177.16117398944809</v>
      </c>
      <c r="C16" s="84" t="s">
        <v>13</v>
      </c>
    </row>
    <row r="17" spans="1:4">
      <c r="A17" s="98" t="s">
        <v>330</v>
      </c>
      <c r="B17" s="131">
        <v>27.85</v>
      </c>
      <c r="C17" s="84" t="s">
        <v>14</v>
      </c>
    </row>
    <row r="18" spans="1:4">
      <c r="A18" s="98" t="s">
        <v>115</v>
      </c>
      <c r="B18" s="15">
        <v>56.45</v>
      </c>
      <c r="C18" s="84" t="s">
        <v>14</v>
      </c>
    </row>
    <row r="19" spans="1:4">
      <c r="A19" s="98" t="s">
        <v>24</v>
      </c>
      <c r="B19" s="131">
        <v>75.92</v>
      </c>
      <c r="C19" s="84" t="s">
        <v>14</v>
      </c>
    </row>
    <row r="20" spans="1:4">
      <c r="A20" s="98" t="s">
        <v>25</v>
      </c>
      <c r="B20" s="131">
        <v>48.76</v>
      </c>
      <c r="C20" s="84" t="s">
        <v>14</v>
      </c>
    </row>
    <row r="22" spans="1:4">
      <c r="A22" s="97" t="s">
        <v>16</v>
      </c>
      <c r="B22" s="97"/>
    </row>
    <row r="24" spans="1:4" ht="29">
      <c r="A24" s="25" t="s">
        <v>5</v>
      </c>
      <c r="B24" s="132" t="s">
        <v>0</v>
      </c>
      <c r="C24" s="25" t="s">
        <v>342</v>
      </c>
    </row>
    <row r="25" spans="1:4">
      <c r="A25" s="84">
        <v>1</v>
      </c>
      <c r="B25" s="229">
        <v>79.59</v>
      </c>
      <c r="C25" s="230">
        <f>B25*347</f>
        <v>27617.73</v>
      </c>
      <c r="D25" s="69"/>
    </row>
    <row r="26" spans="1:4">
      <c r="A26" s="84">
        <v>2</v>
      </c>
      <c r="B26" s="229">
        <v>89.55</v>
      </c>
      <c r="C26" s="230">
        <f t="shared" ref="C26:C45" si="0">B26*347</f>
        <v>31073.85</v>
      </c>
      <c r="D26" s="69"/>
    </row>
    <row r="27" spans="1:4">
      <c r="A27" s="84">
        <v>3</v>
      </c>
      <c r="B27" s="229">
        <v>99.49</v>
      </c>
      <c r="C27" s="230">
        <f t="shared" si="0"/>
        <v>34523.03</v>
      </c>
      <c r="D27" s="69"/>
    </row>
    <row r="28" spans="1:4">
      <c r="A28" s="84">
        <v>4</v>
      </c>
      <c r="B28" s="229">
        <v>109.43</v>
      </c>
      <c r="C28" s="230">
        <f t="shared" si="0"/>
        <v>37972.21</v>
      </c>
      <c r="D28" s="69"/>
    </row>
    <row r="29" spans="1:4">
      <c r="A29" s="84">
        <v>5</v>
      </c>
      <c r="B29" s="229">
        <v>119.39</v>
      </c>
      <c r="C29" s="230">
        <f t="shared" si="0"/>
        <v>41428.33</v>
      </c>
      <c r="D29" s="69"/>
    </row>
    <row r="30" spans="1:4">
      <c r="A30" s="84">
        <v>6</v>
      </c>
      <c r="B30" s="229">
        <v>129.35</v>
      </c>
      <c r="C30" s="230">
        <f t="shared" si="0"/>
        <v>44884.45</v>
      </c>
      <c r="D30" s="69"/>
    </row>
    <row r="31" spans="1:4">
      <c r="A31" s="84">
        <v>7</v>
      </c>
      <c r="B31" s="229">
        <v>139.28</v>
      </c>
      <c r="C31" s="230">
        <f t="shared" si="0"/>
        <v>48330.16</v>
      </c>
      <c r="D31" s="69"/>
    </row>
    <row r="32" spans="1:4">
      <c r="A32" s="84">
        <v>8</v>
      </c>
      <c r="B32" s="229">
        <v>149.22999999999999</v>
      </c>
      <c r="C32" s="230">
        <f t="shared" si="0"/>
        <v>51782.81</v>
      </c>
      <c r="D32" s="69"/>
    </row>
    <row r="33" spans="1:4">
      <c r="A33" s="84">
        <v>9</v>
      </c>
      <c r="B33" s="229">
        <v>159.19</v>
      </c>
      <c r="C33" s="230">
        <f t="shared" si="0"/>
        <v>55238.93</v>
      </c>
      <c r="D33" s="69"/>
    </row>
    <row r="34" spans="1:4">
      <c r="A34" s="84">
        <v>10</v>
      </c>
      <c r="B34" s="229">
        <v>169.12</v>
      </c>
      <c r="C34" s="230">
        <f t="shared" si="0"/>
        <v>58684.639999999999</v>
      </c>
      <c r="D34" s="69"/>
    </row>
    <row r="35" spans="1:4">
      <c r="A35" s="84">
        <v>11</v>
      </c>
      <c r="B35" s="229">
        <v>179.08</v>
      </c>
      <c r="C35" s="230">
        <f t="shared" si="0"/>
        <v>62140.76</v>
      </c>
      <c r="D35" s="69"/>
    </row>
    <row r="36" spans="1:4">
      <c r="A36" s="84">
        <v>12</v>
      </c>
      <c r="B36" s="229">
        <v>189.03</v>
      </c>
      <c r="C36" s="230">
        <f t="shared" si="0"/>
        <v>65593.41</v>
      </c>
      <c r="D36" s="69"/>
    </row>
    <row r="37" spans="1:4">
      <c r="A37" s="84">
        <v>13</v>
      </c>
      <c r="B37" s="229">
        <v>198.99</v>
      </c>
      <c r="C37" s="230">
        <f t="shared" si="0"/>
        <v>69049.53</v>
      </c>
      <c r="D37" s="69"/>
    </row>
    <row r="38" spans="1:4" s="4" customFormat="1">
      <c r="A38" s="84">
        <v>14</v>
      </c>
      <c r="B38" s="229">
        <v>208.92</v>
      </c>
      <c r="C38" s="230">
        <f t="shared" si="0"/>
        <v>72495.239999999991</v>
      </c>
      <c r="D38" s="69"/>
    </row>
    <row r="39" spans="1:4">
      <c r="A39" s="84">
        <v>15</v>
      </c>
      <c r="B39" s="229">
        <v>218.88</v>
      </c>
      <c r="C39" s="230">
        <f t="shared" si="0"/>
        <v>75951.360000000001</v>
      </c>
      <c r="D39" s="69"/>
    </row>
    <row r="40" spans="1:4">
      <c r="A40" s="84">
        <v>16</v>
      </c>
      <c r="B40" s="229">
        <v>228.83</v>
      </c>
      <c r="C40" s="230">
        <f t="shared" si="0"/>
        <v>79404.010000000009</v>
      </c>
      <c r="D40" s="69"/>
    </row>
    <row r="41" spans="1:4">
      <c r="A41" s="84">
        <v>17</v>
      </c>
      <c r="B41" s="229">
        <v>238.78</v>
      </c>
      <c r="C41" s="230">
        <f t="shared" si="0"/>
        <v>82856.66</v>
      </c>
      <c r="D41" s="69"/>
    </row>
    <row r="42" spans="1:4">
      <c r="A42" s="84">
        <v>18</v>
      </c>
      <c r="B42" s="229">
        <v>247.73</v>
      </c>
      <c r="C42" s="230">
        <f t="shared" si="0"/>
        <v>85962.31</v>
      </c>
      <c r="D42" s="69"/>
    </row>
    <row r="43" spans="1:4">
      <c r="A43" s="84">
        <v>19</v>
      </c>
      <c r="B43" s="229">
        <v>258.68</v>
      </c>
      <c r="C43" s="230">
        <f t="shared" si="0"/>
        <v>89761.96</v>
      </c>
      <c r="D43" s="69"/>
    </row>
    <row r="44" spans="1:4">
      <c r="A44" s="84">
        <v>20</v>
      </c>
      <c r="B44" s="229">
        <v>269.61</v>
      </c>
      <c r="C44" s="230">
        <f t="shared" si="0"/>
        <v>93554.67</v>
      </c>
      <c r="D44" s="69"/>
    </row>
    <row r="45" spans="1:4">
      <c r="A45" s="84">
        <v>21</v>
      </c>
      <c r="B45" s="229">
        <v>278.58</v>
      </c>
      <c r="C45" s="230">
        <f t="shared" si="0"/>
        <v>96667.26</v>
      </c>
      <c r="D45" s="69"/>
    </row>
    <row r="48" spans="1:4">
      <c r="A48" s="97" t="s">
        <v>479</v>
      </c>
    </row>
    <row r="49" spans="1:3">
      <c r="A49" s="14" t="s">
        <v>480</v>
      </c>
      <c r="B49" s="14" t="s">
        <v>7</v>
      </c>
      <c r="C49" s="104" t="s">
        <v>0</v>
      </c>
    </row>
    <row r="50" spans="1:3">
      <c r="A50" s="89" t="s">
        <v>481</v>
      </c>
      <c r="B50" s="89" t="s">
        <v>482</v>
      </c>
      <c r="C50" s="229">
        <v>20.149999999999999</v>
      </c>
    </row>
  </sheetData>
  <mergeCells count="1">
    <mergeCell ref="A3:C3"/>
  </mergeCells>
  <pageMargins left="0.7" right="0.7" top="0.75" bottom="0.75" header="0.3" footer="0.3"/>
  <pageSetup scale="77"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32DF82-DAAD-44EA-B722-227BBDC0114E}">
  <sheetPr>
    <pageSetUpPr fitToPage="1"/>
  </sheetPr>
  <dimension ref="A1:X129"/>
  <sheetViews>
    <sheetView zoomScale="110" zoomScaleNormal="110" workbookViewId="0">
      <selection sqref="A1:H1"/>
    </sheetView>
  </sheetViews>
  <sheetFormatPr defaultColWidth="9.1796875" defaultRowHeight="14.5"/>
  <cols>
    <col min="1" max="1" width="12.81640625" style="126" customWidth="1"/>
    <col min="2" max="2" width="9.453125" style="126" customWidth="1"/>
    <col min="3" max="3" width="10.81640625" style="126" bestFit="1" customWidth="1"/>
    <col min="4" max="4" width="14" style="1" bestFit="1" customWidth="1"/>
    <col min="5" max="5" width="2.81640625" style="1" customWidth="1"/>
    <col min="6" max="6" width="13" style="126" customWidth="1"/>
    <col min="7" max="7" width="8.81640625" style="1" customWidth="1"/>
    <col min="8" max="8" width="10.81640625" style="1" bestFit="1" customWidth="1"/>
    <col min="9" max="9" width="14" style="1" bestFit="1" customWidth="1"/>
    <col min="10" max="10" width="2.54296875" style="1" customWidth="1"/>
    <col min="11" max="11" width="12.81640625" style="126" customWidth="1"/>
    <col min="12" max="12" width="8.81640625" style="1" customWidth="1"/>
    <col min="13" max="13" width="10.81640625" style="1" bestFit="1" customWidth="1"/>
    <col min="14" max="14" width="15.1796875" style="1" bestFit="1" customWidth="1"/>
    <col min="15" max="16" width="9.1796875" style="1"/>
    <col min="17" max="17" width="13.54296875" style="1" bestFit="1" customWidth="1"/>
    <col min="18" max="18" width="14.81640625" style="1" bestFit="1" customWidth="1"/>
    <col min="19" max="19" width="14.81640625" style="126" customWidth="1"/>
    <col min="20" max="21" width="9.1796875" style="1"/>
    <col min="22" max="22" width="17.81640625" style="126" bestFit="1" customWidth="1"/>
    <col min="23" max="23" width="14.1796875" style="126" bestFit="1" customWidth="1"/>
    <col min="24" max="16384" width="9.1796875" style="1"/>
  </cols>
  <sheetData>
    <row r="1" spans="1:24" ht="15.65" customHeight="1">
      <c r="A1" s="287" t="s">
        <v>375</v>
      </c>
      <c r="B1" s="287"/>
      <c r="C1" s="287"/>
      <c r="D1" s="287"/>
      <c r="E1" s="287"/>
      <c r="F1" s="287"/>
      <c r="G1" s="287"/>
      <c r="H1" s="287"/>
      <c r="K1" s="108"/>
      <c r="L1" s="108"/>
      <c r="M1" s="108"/>
      <c r="N1" s="108"/>
      <c r="O1" s="108"/>
      <c r="P1" s="108"/>
      <c r="Q1" s="108"/>
    </row>
    <row r="2" spans="1:24" ht="15.5">
      <c r="A2" s="135" t="s">
        <v>97</v>
      </c>
      <c r="B2" s="135"/>
      <c r="C2" s="135"/>
      <c r="D2" s="136"/>
      <c r="K2" s="108"/>
      <c r="L2" s="108"/>
      <c r="M2" s="108"/>
      <c r="N2" s="108"/>
      <c r="O2" s="108"/>
      <c r="P2" s="108"/>
      <c r="Q2" s="108"/>
    </row>
    <row r="3" spans="1:24" ht="15.5">
      <c r="A3" s="228" t="s">
        <v>378</v>
      </c>
      <c r="B3" s="135"/>
      <c r="C3" s="135"/>
      <c r="D3" s="136"/>
      <c r="K3" s="108"/>
      <c r="L3" s="108"/>
      <c r="M3" s="108"/>
      <c r="N3" s="108"/>
      <c r="O3" s="108"/>
      <c r="P3" s="108"/>
      <c r="Q3" s="108"/>
    </row>
    <row r="4" spans="1:24" ht="15" thickBot="1"/>
    <row r="5" spans="1:24" ht="15" customHeight="1" thickBot="1">
      <c r="A5" s="288" t="s">
        <v>321</v>
      </c>
      <c r="B5" s="289"/>
      <c r="C5" s="289"/>
      <c r="D5" s="290"/>
      <c r="F5" s="288" t="s">
        <v>322</v>
      </c>
      <c r="G5" s="289"/>
      <c r="H5" s="289"/>
      <c r="I5" s="290"/>
      <c r="K5" s="288" t="s">
        <v>323</v>
      </c>
      <c r="L5" s="289"/>
      <c r="M5" s="289"/>
      <c r="N5" s="290"/>
      <c r="P5" s="288" t="s">
        <v>320</v>
      </c>
      <c r="Q5" s="289"/>
      <c r="R5" s="289"/>
      <c r="S5" s="289"/>
      <c r="T5" s="290"/>
      <c r="V5" s="261" t="s">
        <v>474</v>
      </c>
      <c r="W5" s="282"/>
    </row>
    <row r="6" spans="1:24" s="115" customFormat="1" ht="15" thickBot="1">
      <c r="A6" s="150" t="s">
        <v>130</v>
      </c>
      <c r="B6" s="148" t="s">
        <v>338</v>
      </c>
      <c r="C6" s="129" t="s">
        <v>0</v>
      </c>
      <c r="D6" s="149" t="s">
        <v>324</v>
      </c>
      <c r="F6" s="150" t="s">
        <v>130</v>
      </c>
      <c r="G6" s="148" t="s">
        <v>338</v>
      </c>
      <c r="H6" s="129" t="s">
        <v>0</v>
      </c>
      <c r="I6" s="149" t="s">
        <v>324</v>
      </c>
      <c r="K6" s="150" t="s">
        <v>130</v>
      </c>
      <c r="L6" s="148" t="s">
        <v>338</v>
      </c>
      <c r="M6" s="129" t="s">
        <v>0</v>
      </c>
      <c r="N6" s="149" t="s">
        <v>324</v>
      </c>
      <c r="P6" s="279" t="s">
        <v>96</v>
      </c>
      <c r="Q6" s="280"/>
      <c r="R6" s="280"/>
      <c r="S6" s="116" t="s">
        <v>0</v>
      </c>
      <c r="T6" s="114" t="s">
        <v>1</v>
      </c>
      <c r="U6" s="137"/>
      <c r="V6" s="283"/>
      <c r="W6" s="284"/>
      <c r="X6" s="138"/>
    </row>
    <row r="7" spans="1:24" ht="15" customHeight="1" thickBot="1">
      <c r="A7" s="151" t="s">
        <v>131</v>
      </c>
      <c r="B7" s="117">
        <v>3</v>
      </c>
      <c r="C7" s="195">
        <v>767.36</v>
      </c>
      <c r="D7" s="118">
        <f t="shared" ref="D7:D16" si="0">C7*347</f>
        <v>266273.91999999998</v>
      </c>
      <c r="F7" s="151" t="s">
        <v>141</v>
      </c>
      <c r="G7" s="117">
        <v>3.5</v>
      </c>
      <c r="H7" s="203">
        <v>1029.1600000000001</v>
      </c>
      <c r="I7" s="118">
        <f t="shared" ref="I7:I38" si="1">H7*347</f>
        <v>357118.52</v>
      </c>
      <c r="K7" s="151" t="s">
        <v>217</v>
      </c>
      <c r="L7" s="117">
        <v>3.5</v>
      </c>
      <c r="M7" s="203">
        <v>1212.72</v>
      </c>
      <c r="N7" s="118">
        <f>M7*347</f>
        <v>420813.84</v>
      </c>
      <c r="P7" s="277" t="s">
        <v>110</v>
      </c>
      <c r="Q7" s="278"/>
      <c r="R7" s="278"/>
      <c r="S7" s="224">
        <v>27.85</v>
      </c>
      <c r="T7" s="119" t="s">
        <v>111</v>
      </c>
      <c r="U7" s="139"/>
      <c r="V7" s="285"/>
      <c r="W7" s="286"/>
      <c r="X7" s="140"/>
    </row>
    <row r="8" spans="1:24" ht="14.5" customHeight="1" thickBot="1">
      <c r="A8" s="153" t="s">
        <v>132</v>
      </c>
      <c r="B8" s="120">
        <v>3</v>
      </c>
      <c r="C8" s="196">
        <v>775.51</v>
      </c>
      <c r="D8" s="121">
        <f t="shared" si="0"/>
        <v>269101.96999999997</v>
      </c>
      <c r="F8" s="153" t="s">
        <v>142</v>
      </c>
      <c r="G8" s="120">
        <v>4</v>
      </c>
      <c r="H8" s="68">
        <v>1130.92</v>
      </c>
      <c r="I8" s="121">
        <f t="shared" si="1"/>
        <v>392429.24000000005</v>
      </c>
      <c r="K8" s="153" t="s">
        <v>218</v>
      </c>
      <c r="L8" s="120">
        <v>4</v>
      </c>
      <c r="M8" s="68">
        <v>1314.48</v>
      </c>
      <c r="N8" s="121">
        <f t="shared" ref="N8:N71" si="2">M8*347</f>
        <v>456124.56</v>
      </c>
      <c r="P8" s="257" t="s">
        <v>113</v>
      </c>
      <c r="Q8" s="258"/>
      <c r="R8" s="258"/>
      <c r="S8" s="224">
        <v>28.78</v>
      </c>
      <c r="T8" s="119" t="s">
        <v>111</v>
      </c>
      <c r="U8" s="139"/>
      <c r="V8" s="141" t="s">
        <v>112</v>
      </c>
      <c r="W8" s="142" t="s">
        <v>337</v>
      </c>
    </row>
    <row r="9" spans="1:24">
      <c r="A9" s="153" t="s">
        <v>133</v>
      </c>
      <c r="B9" s="120">
        <v>3.5</v>
      </c>
      <c r="C9" s="196">
        <v>879.82</v>
      </c>
      <c r="D9" s="121">
        <f t="shared" si="0"/>
        <v>305297.54000000004</v>
      </c>
      <c r="F9" s="153" t="s">
        <v>143</v>
      </c>
      <c r="G9" s="120">
        <v>4.5</v>
      </c>
      <c r="H9" s="68">
        <v>1232.67</v>
      </c>
      <c r="I9" s="121">
        <f t="shared" si="1"/>
        <v>427736.49000000005</v>
      </c>
      <c r="K9" s="153" t="s">
        <v>219</v>
      </c>
      <c r="L9" s="120">
        <v>4.5</v>
      </c>
      <c r="M9" s="68">
        <v>1416.23</v>
      </c>
      <c r="N9" s="121">
        <f t="shared" si="2"/>
        <v>491431.81</v>
      </c>
      <c r="P9" s="257" t="s">
        <v>25</v>
      </c>
      <c r="Q9" s="258"/>
      <c r="R9" s="258"/>
      <c r="S9" s="224">
        <v>48.76</v>
      </c>
      <c r="T9" s="119" t="s">
        <v>111</v>
      </c>
      <c r="U9" s="139"/>
      <c r="V9" s="214" t="s">
        <v>325</v>
      </c>
      <c r="W9" s="222">
        <v>3.9</v>
      </c>
    </row>
    <row r="10" spans="1:24">
      <c r="A10" s="153" t="s">
        <v>134</v>
      </c>
      <c r="B10" s="120">
        <v>4</v>
      </c>
      <c r="C10" s="196">
        <v>984.13</v>
      </c>
      <c r="D10" s="121">
        <f t="shared" si="0"/>
        <v>341493.11</v>
      </c>
      <c r="F10" s="153" t="s">
        <v>144</v>
      </c>
      <c r="G10" s="120">
        <v>5</v>
      </c>
      <c r="H10" s="68">
        <v>1334.43</v>
      </c>
      <c r="I10" s="121">
        <f t="shared" si="1"/>
        <v>463047.21</v>
      </c>
      <c r="K10" s="153" t="s">
        <v>220</v>
      </c>
      <c r="L10" s="120">
        <v>5</v>
      </c>
      <c r="M10" s="68">
        <v>1517.99</v>
      </c>
      <c r="N10" s="121">
        <f t="shared" si="2"/>
        <v>526742.53</v>
      </c>
      <c r="P10" s="257" t="s">
        <v>24</v>
      </c>
      <c r="Q10" s="258"/>
      <c r="R10" s="258"/>
      <c r="S10" s="224">
        <v>75.92</v>
      </c>
      <c r="T10" s="119" t="s">
        <v>111</v>
      </c>
      <c r="U10" s="139"/>
      <c r="V10" s="214" t="s">
        <v>441</v>
      </c>
      <c r="W10" s="222">
        <v>8.42</v>
      </c>
    </row>
    <row r="11" spans="1:24">
      <c r="A11" s="153" t="s">
        <v>135</v>
      </c>
      <c r="B11" s="120">
        <v>4.5</v>
      </c>
      <c r="C11" s="196">
        <v>1088.44</v>
      </c>
      <c r="D11" s="121">
        <f t="shared" si="0"/>
        <v>377688.68</v>
      </c>
      <c r="F11" s="153" t="s">
        <v>145</v>
      </c>
      <c r="G11" s="120">
        <v>5.5</v>
      </c>
      <c r="H11" s="68">
        <v>1436.18</v>
      </c>
      <c r="I11" s="121">
        <f t="shared" si="1"/>
        <v>498354.46</v>
      </c>
      <c r="K11" s="153" t="s">
        <v>221</v>
      </c>
      <c r="L11" s="120">
        <v>5.5</v>
      </c>
      <c r="M11" s="68">
        <v>1619.74</v>
      </c>
      <c r="N11" s="121">
        <f t="shared" si="2"/>
        <v>562049.78</v>
      </c>
      <c r="P11" s="257" t="s">
        <v>115</v>
      </c>
      <c r="Q11" s="258"/>
      <c r="R11" s="258"/>
      <c r="S11" s="224">
        <v>56.45</v>
      </c>
      <c r="T11" s="119" t="s">
        <v>111</v>
      </c>
      <c r="U11" s="139"/>
      <c r="V11" s="214" t="s">
        <v>442</v>
      </c>
      <c r="W11" s="222">
        <v>12.72</v>
      </c>
    </row>
    <row r="12" spans="1:24" ht="14.15" customHeight="1" thickBot="1">
      <c r="A12" s="153" t="s">
        <v>136</v>
      </c>
      <c r="B12" s="120">
        <v>5</v>
      </c>
      <c r="C12" s="196">
        <v>1192.75</v>
      </c>
      <c r="D12" s="121">
        <f t="shared" si="0"/>
        <v>413884.25</v>
      </c>
      <c r="F12" s="153" t="s">
        <v>146</v>
      </c>
      <c r="G12" s="120">
        <v>6</v>
      </c>
      <c r="H12" s="68">
        <v>1537.94</v>
      </c>
      <c r="I12" s="121">
        <f t="shared" si="1"/>
        <v>533665.18000000005</v>
      </c>
      <c r="K12" s="153" t="s">
        <v>222</v>
      </c>
      <c r="L12" s="120">
        <v>6</v>
      </c>
      <c r="M12" s="68">
        <v>1721.5</v>
      </c>
      <c r="N12" s="121">
        <f t="shared" si="2"/>
        <v>597360.5</v>
      </c>
      <c r="P12" s="291" t="s">
        <v>116</v>
      </c>
      <c r="Q12" s="292"/>
      <c r="R12" s="292"/>
      <c r="S12" s="225">
        <v>145.05000000000001</v>
      </c>
      <c r="T12" s="122" t="s">
        <v>111</v>
      </c>
      <c r="U12" s="139"/>
      <c r="V12" s="214" t="s">
        <v>443</v>
      </c>
      <c r="W12" s="222">
        <v>17.64</v>
      </c>
    </row>
    <row r="13" spans="1:24">
      <c r="A13" s="153" t="s">
        <v>137</v>
      </c>
      <c r="B13" s="120">
        <v>5.5</v>
      </c>
      <c r="C13" s="196">
        <v>1297.06</v>
      </c>
      <c r="D13" s="121">
        <f t="shared" si="0"/>
        <v>450079.82</v>
      </c>
      <c r="F13" s="153" t="s">
        <v>147</v>
      </c>
      <c r="G13" s="120">
        <v>6.5</v>
      </c>
      <c r="H13" s="68">
        <v>1639.69</v>
      </c>
      <c r="I13" s="121">
        <f t="shared" si="1"/>
        <v>568972.43000000005</v>
      </c>
      <c r="K13" s="153" t="s">
        <v>223</v>
      </c>
      <c r="L13" s="120">
        <v>6.5</v>
      </c>
      <c r="M13" s="68">
        <v>1823.25</v>
      </c>
      <c r="N13" s="121">
        <f t="shared" si="2"/>
        <v>632667.75</v>
      </c>
      <c r="P13" s="123"/>
      <c r="Q13" s="123"/>
      <c r="R13" s="123"/>
      <c r="S13" s="29"/>
      <c r="T13" s="115"/>
      <c r="U13" s="139"/>
      <c r="V13" s="214" t="s">
        <v>444</v>
      </c>
      <c r="W13" s="222">
        <v>22.14</v>
      </c>
    </row>
    <row r="14" spans="1:24" ht="15" thickBot="1">
      <c r="A14" s="153" t="s">
        <v>138</v>
      </c>
      <c r="B14" s="120">
        <v>6</v>
      </c>
      <c r="C14" s="196">
        <v>1401.37</v>
      </c>
      <c r="D14" s="121">
        <f t="shared" si="0"/>
        <v>486275.38999999996</v>
      </c>
      <c r="F14" s="153" t="s">
        <v>148</v>
      </c>
      <c r="G14" s="120">
        <v>7</v>
      </c>
      <c r="H14" s="68">
        <v>1739.69</v>
      </c>
      <c r="I14" s="121">
        <f t="shared" si="1"/>
        <v>603672.43000000005</v>
      </c>
      <c r="K14" s="153" t="s">
        <v>224</v>
      </c>
      <c r="L14" s="120">
        <v>7</v>
      </c>
      <c r="M14" s="68">
        <v>1923.25</v>
      </c>
      <c r="N14" s="121">
        <f t="shared" si="2"/>
        <v>667367.75</v>
      </c>
      <c r="R14" s="126"/>
      <c r="V14" s="214" t="s">
        <v>114</v>
      </c>
      <c r="W14" s="222">
        <v>27.12</v>
      </c>
    </row>
    <row r="15" spans="1:24" ht="15" thickBot="1">
      <c r="A15" s="153" t="s">
        <v>139</v>
      </c>
      <c r="B15" s="120">
        <v>6.5</v>
      </c>
      <c r="C15" s="196">
        <v>1505.68</v>
      </c>
      <c r="D15" s="121">
        <f t="shared" si="0"/>
        <v>522470.96</v>
      </c>
      <c r="F15" s="153" t="s">
        <v>149</v>
      </c>
      <c r="G15" s="120">
        <v>7.5</v>
      </c>
      <c r="H15" s="68">
        <v>1841.45</v>
      </c>
      <c r="I15" s="121">
        <f t="shared" si="1"/>
        <v>638983.15</v>
      </c>
      <c r="K15" s="153" t="s">
        <v>225</v>
      </c>
      <c r="L15" s="120">
        <v>7.5</v>
      </c>
      <c r="M15" s="68">
        <v>2025.01</v>
      </c>
      <c r="N15" s="121">
        <f t="shared" si="2"/>
        <v>702678.47</v>
      </c>
      <c r="P15" s="279" t="s">
        <v>333</v>
      </c>
      <c r="Q15" s="280"/>
      <c r="R15" s="280"/>
      <c r="S15" s="116" t="s">
        <v>0</v>
      </c>
      <c r="T15" s="114" t="s">
        <v>1</v>
      </c>
      <c r="U15" s="143"/>
      <c r="V15" s="214" t="s">
        <v>445</v>
      </c>
      <c r="W15" s="222">
        <v>31.92</v>
      </c>
    </row>
    <row r="16" spans="1:24" ht="15" customHeight="1" thickBot="1">
      <c r="A16" s="147" t="s">
        <v>140</v>
      </c>
      <c r="B16" s="124">
        <v>7</v>
      </c>
      <c r="C16" s="197">
        <v>1608.2</v>
      </c>
      <c r="D16" s="125">
        <f t="shared" si="0"/>
        <v>558045.4</v>
      </c>
      <c r="F16" s="153" t="s">
        <v>150</v>
      </c>
      <c r="G16" s="120">
        <v>8</v>
      </c>
      <c r="H16" s="68">
        <v>1943.2</v>
      </c>
      <c r="I16" s="121">
        <f t="shared" si="1"/>
        <v>674290.4</v>
      </c>
      <c r="K16" s="153" t="s">
        <v>226</v>
      </c>
      <c r="L16" s="120">
        <v>8</v>
      </c>
      <c r="M16" s="68">
        <v>2126.7600000000002</v>
      </c>
      <c r="N16" s="121">
        <f t="shared" si="2"/>
        <v>737985.72000000009</v>
      </c>
      <c r="P16" s="277" t="s">
        <v>117</v>
      </c>
      <c r="Q16" s="278"/>
      <c r="R16" s="278"/>
      <c r="S16" s="226">
        <v>37.200000000000003</v>
      </c>
      <c r="T16" s="144" t="s">
        <v>63</v>
      </c>
      <c r="U16" s="139"/>
      <c r="V16" s="214" t="s">
        <v>446</v>
      </c>
      <c r="W16" s="222">
        <v>36.54</v>
      </c>
    </row>
    <row r="17" spans="6:23" ht="14.5" customHeight="1">
      <c r="F17" s="153" t="s">
        <v>151</v>
      </c>
      <c r="G17" s="120">
        <v>8.5</v>
      </c>
      <c r="H17" s="68">
        <v>2044.96</v>
      </c>
      <c r="I17" s="121">
        <f t="shared" si="1"/>
        <v>709601.12</v>
      </c>
      <c r="K17" s="153" t="s">
        <v>227</v>
      </c>
      <c r="L17" s="120">
        <v>8.5</v>
      </c>
      <c r="M17" s="68">
        <v>2228.52</v>
      </c>
      <c r="N17" s="121">
        <f t="shared" si="2"/>
        <v>773296.44</v>
      </c>
      <c r="P17" s="257" t="s">
        <v>118</v>
      </c>
      <c r="Q17" s="258"/>
      <c r="R17" s="258"/>
      <c r="S17" s="224">
        <v>50.2</v>
      </c>
      <c r="T17" s="119" t="s">
        <v>63</v>
      </c>
      <c r="U17" s="139"/>
      <c r="V17" s="214" t="s">
        <v>447</v>
      </c>
      <c r="W17" s="222">
        <v>41.28</v>
      </c>
    </row>
    <row r="18" spans="6:23">
      <c r="F18" s="204" t="s">
        <v>152</v>
      </c>
      <c r="G18" s="198">
        <v>9</v>
      </c>
      <c r="H18" s="205">
        <v>2146.71</v>
      </c>
      <c r="I18" s="199">
        <f t="shared" si="1"/>
        <v>744908.37</v>
      </c>
      <c r="K18" s="153" t="s">
        <v>228</v>
      </c>
      <c r="L18" s="120">
        <v>9</v>
      </c>
      <c r="M18" s="68">
        <v>2330.27</v>
      </c>
      <c r="N18" s="121">
        <f t="shared" si="2"/>
        <v>808603.69</v>
      </c>
      <c r="P18" s="257" t="s">
        <v>119</v>
      </c>
      <c r="Q18" s="258"/>
      <c r="R18" s="258"/>
      <c r="S18" s="224">
        <v>61.97</v>
      </c>
      <c r="T18" s="119" t="s">
        <v>63</v>
      </c>
      <c r="U18" s="139"/>
      <c r="V18" s="214" t="s">
        <v>448</v>
      </c>
      <c r="W18" s="222">
        <v>45.98</v>
      </c>
    </row>
    <row r="19" spans="6:23" ht="15" thickBot="1">
      <c r="F19" s="153" t="s">
        <v>153</v>
      </c>
      <c r="G19" s="120">
        <v>3.5</v>
      </c>
      <c r="H19" s="68">
        <v>1065.1300000000001</v>
      </c>
      <c r="I19" s="121">
        <f t="shared" si="1"/>
        <v>369600.11000000004</v>
      </c>
      <c r="K19" s="153" t="s">
        <v>229</v>
      </c>
      <c r="L19" s="120">
        <v>9.5</v>
      </c>
      <c r="M19" s="68">
        <v>2432.0300000000002</v>
      </c>
      <c r="N19" s="121">
        <f t="shared" si="2"/>
        <v>843914.41</v>
      </c>
      <c r="P19" s="259" t="s">
        <v>120</v>
      </c>
      <c r="Q19" s="260"/>
      <c r="R19" s="260"/>
      <c r="S19" s="225">
        <v>82.05</v>
      </c>
      <c r="T19" s="122" t="s">
        <v>63</v>
      </c>
      <c r="U19" s="139"/>
      <c r="V19" s="214" t="s">
        <v>449</v>
      </c>
      <c r="W19" s="222">
        <v>51.07</v>
      </c>
    </row>
    <row r="20" spans="6:23" ht="15" customHeight="1" thickBot="1">
      <c r="F20" s="153" t="s">
        <v>154</v>
      </c>
      <c r="G20" s="120">
        <v>4</v>
      </c>
      <c r="H20" s="68">
        <v>1169.44</v>
      </c>
      <c r="I20" s="121">
        <f t="shared" si="1"/>
        <v>405795.68</v>
      </c>
      <c r="K20" s="153" t="s">
        <v>230</v>
      </c>
      <c r="L20" s="120">
        <v>10</v>
      </c>
      <c r="M20" s="68">
        <v>2533.7800000000002</v>
      </c>
      <c r="N20" s="121">
        <f t="shared" si="2"/>
        <v>879221.66</v>
      </c>
      <c r="P20" s="11"/>
      <c r="R20" s="126"/>
      <c r="S20" s="127"/>
      <c r="V20" s="214" t="s">
        <v>450</v>
      </c>
      <c r="W20" s="222">
        <v>56.2</v>
      </c>
    </row>
    <row r="21" spans="6:23" ht="15" thickBot="1">
      <c r="F21" s="153" t="s">
        <v>155</v>
      </c>
      <c r="G21" s="120">
        <v>4.5</v>
      </c>
      <c r="H21" s="68">
        <v>1273.75</v>
      </c>
      <c r="I21" s="121">
        <f t="shared" si="1"/>
        <v>441991.25</v>
      </c>
      <c r="K21" s="153" t="s">
        <v>231</v>
      </c>
      <c r="L21" s="120">
        <v>10.5</v>
      </c>
      <c r="M21" s="68">
        <v>2635.54</v>
      </c>
      <c r="N21" s="121">
        <f t="shared" si="2"/>
        <v>914532.38</v>
      </c>
      <c r="P21" s="279" t="s">
        <v>121</v>
      </c>
      <c r="Q21" s="280"/>
      <c r="R21" s="280"/>
      <c r="S21" s="134" t="s">
        <v>0</v>
      </c>
      <c r="T21" s="149" t="s">
        <v>1</v>
      </c>
      <c r="U21" s="143"/>
      <c r="V21" s="214" t="s">
        <v>451</v>
      </c>
      <c r="W21" s="222">
        <v>60.82</v>
      </c>
    </row>
    <row r="22" spans="6:23" ht="15" customHeight="1">
      <c r="F22" s="153" t="s">
        <v>156</v>
      </c>
      <c r="G22" s="120">
        <v>5</v>
      </c>
      <c r="H22" s="68">
        <v>1378.06</v>
      </c>
      <c r="I22" s="121">
        <f t="shared" si="1"/>
        <v>478186.82</v>
      </c>
      <c r="K22" s="153" t="s">
        <v>232</v>
      </c>
      <c r="L22" s="120">
        <v>11</v>
      </c>
      <c r="M22" s="68">
        <v>2737.29</v>
      </c>
      <c r="N22" s="121">
        <f t="shared" si="2"/>
        <v>949839.63</v>
      </c>
      <c r="P22" s="277" t="s">
        <v>122</v>
      </c>
      <c r="Q22" s="278"/>
      <c r="R22" s="278"/>
      <c r="S22" s="226">
        <v>13</v>
      </c>
      <c r="T22" s="144" t="s">
        <v>63</v>
      </c>
      <c r="U22" s="139"/>
      <c r="V22" s="214" t="s">
        <v>452</v>
      </c>
      <c r="W22" s="222">
        <v>65.69</v>
      </c>
    </row>
    <row r="23" spans="6:23">
      <c r="F23" s="153" t="s">
        <v>157</v>
      </c>
      <c r="G23" s="120">
        <v>5.5</v>
      </c>
      <c r="H23" s="68">
        <v>1482.38</v>
      </c>
      <c r="I23" s="121">
        <f t="shared" si="1"/>
        <v>514385.86000000004</v>
      </c>
      <c r="K23" s="153" t="s">
        <v>233</v>
      </c>
      <c r="L23" s="120">
        <v>11.5</v>
      </c>
      <c r="M23" s="68">
        <v>2839.05</v>
      </c>
      <c r="N23" s="121">
        <f t="shared" si="2"/>
        <v>985150.35000000009</v>
      </c>
      <c r="P23" s="257" t="s">
        <v>123</v>
      </c>
      <c r="Q23" s="258"/>
      <c r="R23" s="258"/>
      <c r="S23" s="224">
        <v>24.769999999999996</v>
      </c>
      <c r="T23" s="119" t="s">
        <v>63</v>
      </c>
      <c r="U23" s="139"/>
      <c r="V23" s="214" t="s">
        <v>453</v>
      </c>
      <c r="W23" s="222">
        <v>69.040000000000006</v>
      </c>
    </row>
    <row r="24" spans="6:23">
      <c r="F24" s="153" t="s">
        <v>158</v>
      </c>
      <c r="G24" s="120">
        <v>6</v>
      </c>
      <c r="H24" s="68">
        <v>1586.69</v>
      </c>
      <c r="I24" s="121">
        <f t="shared" si="1"/>
        <v>550581.43000000005</v>
      </c>
      <c r="K24" s="153" t="s">
        <v>234</v>
      </c>
      <c r="L24" s="120">
        <v>12</v>
      </c>
      <c r="M24" s="68">
        <v>2939.05</v>
      </c>
      <c r="N24" s="121">
        <f t="shared" si="2"/>
        <v>1019850.3500000001</v>
      </c>
      <c r="P24" s="257" t="s">
        <v>124</v>
      </c>
      <c r="Q24" s="258"/>
      <c r="R24" s="258"/>
      <c r="S24" s="224">
        <v>44.849999999999994</v>
      </c>
      <c r="T24" s="119" t="s">
        <v>63</v>
      </c>
      <c r="U24" s="139"/>
      <c r="V24" s="214" t="s">
        <v>454</v>
      </c>
      <c r="W24" s="222">
        <v>75.02</v>
      </c>
    </row>
    <row r="25" spans="6:23">
      <c r="F25" s="153" t="s">
        <v>159</v>
      </c>
      <c r="G25" s="120">
        <v>6.5</v>
      </c>
      <c r="H25" s="68">
        <v>1691</v>
      </c>
      <c r="I25" s="121">
        <f t="shared" si="1"/>
        <v>586777</v>
      </c>
      <c r="K25" s="204" t="s">
        <v>235</v>
      </c>
      <c r="L25" s="198">
        <v>12.5</v>
      </c>
      <c r="M25" s="205">
        <v>3040.81</v>
      </c>
      <c r="N25" s="199">
        <f t="shared" si="2"/>
        <v>1055161.07</v>
      </c>
      <c r="P25" s="257" t="s">
        <v>125</v>
      </c>
      <c r="Q25" s="258"/>
      <c r="R25" s="258"/>
      <c r="S25" s="224">
        <v>11.769999999999996</v>
      </c>
      <c r="T25" s="119" t="s">
        <v>63</v>
      </c>
      <c r="U25" s="139"/>
      <c r="V25" s="214" t="s">
        <v>455</v>
      </c>
      <c r="W25" s="222">
        <v>80.27</v>
      </c>
    </row>
    <row r="26" spans="6:23">
      <c r="F26" s="153" t="s">
        <v>160</v>
      </c>
      <c r="G26" s="120">
        <v>7</v>
      </c>
      <c r="H26" s="68">
        <v>1793.51</v>
      </c>
      <c r="I26" s="121">
        <f t="shared" si="1"/>
        <v>622347.97</v>
      </c>
      <c r="K26" s="153" t="s">
        <v>236</v>
      </c>
      <c r="L26" s="120">
        <v>4</v>
      </c>
      <c r="M26" s="68">
        <v>1365.75</v>
      </c>
      <c r="N26" s="121">
        <f t="shared" si="2"/>
        <v>473915.25</v>
      </c>
      <c r="P26" s="257" t="s">
        <v>126</v>
      </c>
      <c r="Q26" s="258"/>
      <c r="R26" s="258"/>
      <c r="S26" s="224">
        <v>31.849999999999994</v>
      </c>
      <c r="T26" s="119" t="s">
        <v>63</v>
      </c>
      <c r="U26" s="139"/>
      <c r="V26" s="214" t="s">
        <v>456</v>
      </c>
      <c r="W26" s="222">
        <v>84.99</v>
      </c>
    </row>
    <row r="27" spans="6:23" ht="15" thickBot="1">
      <c r="F27" s="153" t="s">
        <v>161</v>
      </c>
      <c r="G27" s="120">
        <v>7.5</v>
      </c>
      <c r="H27" s="68">
        <v>1897.82</v>
      </c>
      <c r="I27" s="121">
        <f t="shared" si="1"/>
        <v>658543.53999999992</v>
      </c>
      <c r="K27" s="153" t="s">
        <v>237</v>
      </c>
      <c r="L27" s="120">
        <v>4.5</v>
      </c>
      <c r="M27" s="68">
        <v>1470.06</v>
      </c>
      <c r="N27" s="121">
        <f t="shared" si="2"/>
        <v>510110.82</v>
      </c>
      <c r="P27" s="259" t="s">
        <v>127</v>
      </c>
      <c r="Q27" s="260"/>
      <c r="R27" s="260"/>
      <c r="S27" s="225">
        <v>20.079999999999998</v>
      </c>
      <c r="T27" s="122" t="s">
        <v>63</v>
      </c>
      <c r="U27" s="139"/>
      <c r="V27" s="214" t="s">
        <v>457</v>
      </c>
      <c r="W27" s="222">
        <v>90.38</v>
      </c>
    </row>
    <row r="28" spans="6:23" ht="15" customHeight="1" thickBot="1">
      <c r="F28" s="153" t="s">
        <v>162</v>
      </c>
      <c r="G28" s="120">
        <v>8</v>
      </c>
      <c r="H28" s="68">
        <v>2002.13</v>
      </c>
      <c r="I28" s="121">
        <f t="shared" si="1"/>
        <v>694739.11</v>
      </c>
      <c r="K28" s="153" t="s">
        <v>238</v>
      </c>
      <c r="L28" s="120">
        <v>5</v>
      </c>
      <c r="M28" s="68">
        <v>1574.37</v>
      </c>
      <c r="N28" s="121">
        <f t="shared" si="2"/>
        <v>546306.39</v>
      </c>
      <c r="V28" s="214" t="s">
        <v>458</v>
      </c>
      <c r="W28" s="222">
        <v>95.61</v>
      </c>
    </row>
    <row r="29" spans="6:23" ht="14.15" customHeight="1" thickBot="1">
      <c r="F29" s="153" t="s">
        <v>163</v>
      </c>
      <c r="G29" s="120">
        <v>8.5</v>
      </c>
      <c r="H29" s="68">
        <v>2106.44</v>
      </c>
      <c r="I29" s="121">
        <f t="shared" si="1"/>
        <v>730934.68</v>
      </c>
      <c r="K29" s="153" t="s">
        <v>239</v>
      </c>
      <c r="L29" s="120">
        <v>5.5</v>
      </c>
      <c r="M29" s="68">
        <v>1678.68</v>
      </c>
      <c r="N29" s="121">
        <f t="shared" si="2"/>
        <v>582501.96000000008</v>
      </c>
      <c r="P29" s="271" t="s">
        <v>440</v>
      </c>
      <c r="Q29" s="272"/>
      <c r="R29" s="273"/>
      <c r="S29" s="216" t="s">
        <v>0</v>
      </c>
      <c r="T29" s="114" t="s">
        <v>1</v>
      </c>
      <c r="V29" s="214" t="s">
        <v>459</v>
      </c>
      <c r="W29" s="222">
        <v>100.89</v>
      </c>
    </row>
    <row r="30" spans="6:23" ht="14.15" customHeight="1" thickBot="1">
      <c r="F30" s="153" t="s">
        <v>164</v>
      </c>
      <c r="G30" s="120">
        <v>9</v>
      </c>
      <c r="H30" s="68">
        <v>2210.75</v>
      </c>
      <c r="I30" s="121">
        <f t="shared" si="1"/>
        <v>767130.25</v>
      </c>
      <c r="K30" s="153" t="s">
        <v>240</v>
      </c>
      <c r="L30" s="120">
        <v>6</v>
      </c>
      <c r="M30" s="68">
        <v>1782.99</v>
      </c>
      <c r="N30" s="121">
        <f t="shared" si="2"/>
        <v>618697.53</v>
      </c>
      <c r="P30" s="274" t="s">
        <v>356</v>
      </c>
      <c r="Q30" s="275"/>
      <c r="R30" s="276"/>
      <c r="S30" s="218">
        <v>20.149999999999999</v>
      </c>
      <c r="T30" s="217" t="s">
        <v>111</v>
      </c>
      <c r="V30" s="214" t="s">
        <v>460</v>
      </c>
      <c r="W30" s="222">
        <v>106.1</v>
      </c>
    </row>
    <row r="31" spans="6:23" ht="15" customHeight="1">
      <c r="F31" s="153" t="s">
        <v>165</v>
      </c>
      <c r="G31" s="120">
        <v>9.5</v>
      </c>
      <c r="H31" s="68">
        <v>2315.06</v>
      </c>
      <c r="I31" s="121">
        <f t="shared" si="1"/>
        <v>803325.82</v>
      </c>
      <c r="K31" s="153" t="s">
        <v>241</v>
      </c>
      <c r="L31" s="120">
        <v>6.5</v>
      </c>
      <c r="M31" s="68">
        <v>1887.3</v>
      </c>
      <c r="N31" s="121">
        <f t="shared" si="2"/>
        <v>654893.1</v>
      </c>
      <c r="V31" s="214" t="s">
        <v>461</v>
      </c>
      <c r="W31" s="222">
        <v>109.75</v>
      </c>
    </row>
    <row r="32" spans="6:23" ht="14.25" customHeight="1" thickBot="1">
      <c r="F32" s="153" t="s">
        <v>166</v>
      </c>
      <c r="G32" s="120">
        <v>10</v>
      </c>
      <c r="H32" s="68">
        <v>2419.37</v>
      </c>
      <c r="I32" s="121">
        <f t="shared" si="1"/>
        <v>839521.39</v>
      </c>
      <c r="K32" s="153" t="s">
        <v>242</v>
      </c>
      <c r="L32" s="120">
        <v>7</v>
      </c>
      <c r="M32" s="68">
        <v>1989.81</v>
      </c>
      <c r="N32" s="121">
        <f t="shared" si="2"/>
        <v>690464.07</v>
      </c>
      <c r="V32" s="214" t="s">
        <v>462</v>
      </c>
      <c r="W32" s="222">
        <v>114.69</v>
      </c>
    </row>
    <row r="33" spans="6:23" ht="15" customHeight="1">
      <c r="F33" s="153" t="s">
        <v>167</v>
      </c>
      <c r="G33" s="120">
        <v>10.5</v>
      </c>
      <c r="H33" s="68">
        <v>2523.6799999999998</v>
      </c>
      <c r="I33" s="121">
        <f t="shared" si="1"/>
        <v>875716.96</v>
      </c>
      <c r="K33" s="153" t="s">
        <v>243</v>
      </c>
      <c r="L33" s="120">
        <v>7.5</v>
      </c>
      <c r="M33" s="68">
        <v>2094.12</v>
      </c>
      <c r="N33" s="121">
        <f t="shared" si="2"/>
        <v>726659.64</v>
      </c>
      <c r="P33" s="261" t="s">
        <v>473</v>
      </c>
      <c r="Q33" s="262"/>
      <c r="R33" s="262"/>
      <c r="S33" s="262"/>
      <c r="T33" s="263"/>
      <c r="V33" s="214" t="s">
        <v>463</v>
      </c>
      <c r="W33" s="222">
        <v>119.79</v>
      </c>
    </row>
    <row r="34" spans="6:23" ht="14.5" customHeight="1" thickBot="1">
      <c r="F34" s="204" t="s">
        <v>168</v>
      </c>
      <c r="G34" s="198">
        <v>11</v>
      </c>
      <c r="H34" s="206">
        <v>2627.99</v>
      </c>
      <c r="I34" s="199">
        <f t="shared" si="1"/>
        <v>911912.52999999991</v>
      </c>
      <c r="K34" s="153" t="s">
        <v>244</v>
      </c>
      <c r="L34" s="120">
        <v>8</v>
      </c>
      <c r="M34" s="68">
        <v>2198.4299999999998</v>
      </c>
      <c r="N34" s="121">
        <f t="shared" si="2"/>
        <v>762855.21</v>
      </c>
      <c r="P34" s="264"/>
      <c r="Q34" s="265"/>
      <c r="R34" s="265"/>
      <c r="S34" s="266"/>
      <c r="T34" s="267"/>
      <c r="V34" s="214" t="s">
        <v>464</v>
      </c>
      <c r="W34" s="222">
        <v>124.74</v>
      </c>
    </row>
    <row r="35" spans="6:23" ht="15" customHeight="1" thickBot="1">
      <c r="F35" s="153" t="s">
        <v>169</v>
      </c>
      <c r="G35" s="120">
        <v>3.5</v>
      </c>
      <c r="H35" s="68">
        <v>1146.6400000000001</v>
      </c>
      <c r="I35" s="121">
        <f t="shared" si="1"/>
        <v>397884.08</v>
      </c>
      <c r="K35" s="153" t="s">
        <v>245</v>
      </c>
      <c r="L35" s="120">
        <v>8.5</v>
      </c>
      <c r="M35" s="68">
        <v>2302.7399999999998</v>
      </c>
      <c r="N35" s="121">
        <f t="shared" si="2"/>
        <v>799050.77999999991</v>
      </c>
      <c r="P35" s="268" t="s">
        <v>336</v>
      </c>
      <c r="Q35" s="262"/>
      <c r="R35" s="262"/>
      <c r="S35" s="116" t="s">
        <v>0</v>
      </c>
      <c r="T35" s="114" t="s">
        <v>1</v>
      </c>
      <c r="V35" s="214" t="s">
        <v>465</v>
      </c>
      <c r="W35" s="222">
        <v>129.68</v>
      </c>
    </row>
    <row r="36" spans="6:23" ht="15" customHeight="1">
      <c r="F36" s="153" t="s">
        <v>170</v>
      </c>
      <c r="G36" s="120">
        <v>4</v>
      </c>
      <c r="H36" s="68">
        <v>1270.4000000000001</v>
      </c>
      <c r="I36" s="121">
        <f t="shared" si="1"/>
        <v>440828.80000000005</v>
      </c>
      <c r="K36" s="153" t="s">
        <v>246</v>
      </c>
      <c r="L36" s="120">
        <v>9</v>
      </c>
      <c r="M36" s="68">
        <v>2407.0500000000002</v>
      </c>
      <c r="N36" s="121">
        <f t="shared" si="2"/>
        <v>835246.35000000009</v>
      </c>
      <c r="P36" s="269" t="s">
        <v>334</v>
      </c>
      <c r="Q36" s="270"/>
      <c r="R36" s="270"/>
      <c r="S36" s="219">
        <v>2100</v>
      </c>
      <c r="T36" s="152" t="s">
        <v>88</v>
      </c>
      <c r="V36" s="214" t="s">
        <v>466</v>
      </c>
      <c r="W36" s="222">
        <v>134.63999999999999</v>
      </c>
    </row>
    <row r="37" spans="6:23">
      <c r="F37" s="153" t="s">
        <v>171</v>
      </c>
      <c r="G37" s="120">
        <v>4.5</v>
      </c>
      <c r="H37" s="68">
        <v>1394.16</v>
      </c>
      <c r="I37" s="121">
        <f t="shared" si="1"/>
        <v>483773.52</v>
      </c>
      <c r="K37" s="153" t="s">
        <v>247</v>
      </c>
      <c r="L37" s="120">
        <v>9.5</v>
      </c>
      <c r="M37" s="68">
        <v>2511.36</v>
      </c>
      <c r="N37" s="121">
        <f t="shared" si="2"/>
        <v>871441.92000000004</v>
      </c>
      <c r="P37" s="255" t="s">
        <v>129</v>
      </c>
      <c r="Q37" s="256"/>
      <c r="R37" s="256"/>
      <c r="S37" s="220">
        <v>2282</v>
      </c>
      <c r="T37" s="154" t="s">
        <v>88</v>
      </c>
      <c r="V37" s="214" t="s">
        <v>467</v>
      </c>
      <c r="W37" s="222">
        <v>139.59</v>
      </c>
    </row>
    <row r="38" spans="6:23">
      <c r="F38" s="153" t="s">
        <v>172</v>
      </c>
      <c r="G38" s="120">
        <v>5</v>
      </c>
      <c r="H38" s="68">
        <v>1517.93</v>
      </c>
      <c r="I38" s="121">
        <f t="shared" si="1"/>
        <v>526721.71000000008</v>
      </c>
      <c r="K38" s="153" t="s">
        <v>248</v>
      </c>
      <c r="L38" s="120">
        <v>10</v>
      </c>
      <c r="M38" s="68">
        <v>2615.67</v>
      </c>
      <c r="N38" s="121">
        <f t="shared" si="2"/>
        <v>907637.49</v>
      </c>
      <c r="P38" s="255" t="s">
        <v>128</v>
      </c>
      <c r="Q38" s="256"/>
      <c r="R38" s="256"/>
      <c r="S38" s="220">
        <v>2282</v>
      </c>
      <c r="T38" s="154" t="s">
        <v>88</v>
      </c>
      <c r="V38" s="214" t="s">
        <v>468</v>
      </c>
      <c r="W38" s="222">
        <v>144.54</v>
      </c>
    </row>
    <row r="39" spans="6:23">
      <c r="F39" s="153" t="s">
        <v>173</v>
      </c>
      <c r="G39" s="120">
        <v>5.5</v>
      </c>
      <c r="H39" s="68">
        <v>1641.69</v>
      </c>
      <c r="I39" s="121">
        <f t="shared" ref="I39:I70" si="3">H39*347</f>
        <v>569666.43000000005</v>
      </c>
      <c r="K39" s="153" t="s">
        <v>249</v>
      </c>
      <c r="L39" s="120">
        <v>10.5</v>
      </c>
      <c r="M39" s="68">
        <v>2719.98</v>
      </c>
      <c r="N39" s="121">
        <f t="shared" si="2"/>
        <v>943833.06</v>
      </c>
      <c r="P39" s="255" t="s">
        <v>335</v>
      </c>
      <c r="Q39" s="256"/>
      <c r="R39" s="256"/>
      <c r="S39" s="220">
        <v>2442</v>
      </c>
      <c r="T39" s="154" t="s">
        <v>88</v>
      </c>
      <c r="V39" s="214" t="s">
        <v>469</v>
      </c>
      <c r="W39" s="222">
        <v>149.49</v>
      </c>
    </row>
    <row r="40" spans="6:23">
      <c r="F40" s="153" t="s">
        <v>174</v>
      </c>
      <c r="G40" s="120">
        <v>6</v>
      </c>
      <c r="H40" s="68">
        <v>1765.45</v>
      </c>
      <c r="I40" s="121">
        <f t="shared" si="3"/>
        <v>612611.15</v>
      </c>
      <c r="K40" s="153" t="s">
        <v>250</v>
      </c>
      <c r="L40" s="120">
        <v>11</v>
      </c>
      <c r="M40" s="68">
        <v>2824.29</v>
      </c>
      <c r="N40" s="121">
        <f t="shared" si="2"/>
        <v>980028.63</v>
      </c>
      <c r="P40" s="255" t="s">
        <v>360</v>
      </c>
      <c r="Q40" s="256"/>
      <c r="R40" s="256"/>
      <c r="S40" s="220">
        <v>2908</v>
      </c>
      <c r="T40" s="154" t="s">
        <v>88</v>
      </c>
      <c r="V40" s="214" t="s">
        <v>470</v>
      </c>
      <c r="W40" s="222">
        <v>154.44999999999999</v>
      </c>
    </row>
    <row r="41" spans="6:23" ht="15" thickBot="1">
      <c r="F41" s="153" t="s">
        <v>175</v>
      </c>
      <c r="G41" s="120">
        <v>6.5</v>
      </c>
      <c r="H41" s="68">
        <v>1889.22</v>
      </c>
      <c r="I41" s="121">
        <f t="shared" si="3"/>
        <v>655559.34</v>
      </c>
      <c r="K41" s="153" t="s">
        <v>251</v>
      </c>
      <c r="L41" s="120">
        <v>11.5</v>
      </c>
      <c r="M41" s="68">
        <v>2928.6</v>
      </c>
      <c r="N41" s="121">
        <f t="shared" si="2"/>
        <v>1016224.2</v>
      </c>
      <c r="P41" s="281" t="s">
        <v>472</v>
      </c>
      <c r="Q41" s="281"/>
      <c r="R41" s="281"/>
      <c r="S41" s="221">
        <v>2908</v>
      </c>
      <c r="T41" s="227" t="s">
        <v>88</v>
      </c>
      <c r="V41" s="215" t="s">
        <v>471</v>
      </c>
      <c r="W41" s="223">
        <v>160.1</v>
      </c>
    </row>
    <row r="42" spans="6:23">
      <c r="F42" s="153" t="s">
        <v>176</v>
      </c>
      <c r="G42" s="120">
        <v>7</v>
      </c>
      <c r="H42" s="68">
        <v>2010.84</v>
      </c>
      <c r="I42" s="121">
        <f t="shared" si="3"/>
        <v>697761.48</v>
      </c>
      <c r="K42" s="153" t="s">
        <v>252</v>
      </c>
      <c r="L42" s="120">
        <v>12</v>
      </c>
      <c r="M42" s="68">
        <v>3031.11</v>
      </c>
      <c r="N42" s="121">
        <f t="shared" si="2"/>
        <v>1051795.1700000002</v>
      </c>
    </row>
    <row r="43" spans="6:23">
      <c r="F43" s="153" t="s">
        <v>177</v>
      </c>
      <c r="G43" s="120">
        <v>7.5</v>
      </c>
      <c r="H43" s="68">
        <v>2134.61</v>
      </c>
      <c r="I43" s="121">
        <f t="shared" si="3"/>
        <v>740709.67</v>
      </c>
      <c r="K43" s="153" t="s">
        <v>253</v>
      </c>
      <c r="L43" s="120">
        <v>12.5</v>
      </c>
      <c r="M43" s="68">
        <v>3135.42</v>
      </c>
      <c r="N43" s="121">
        <f t="shared" si="2"/>
        <v>1087990.74</v>
      </c>
    </row>
    <row r="44" spans="6:23">
      <c r="F44" s="153" t="s">
        <v>178</v>
      </c>
      <c r="G44" s="120">
        <v>8</v>
      </c>
      <c r="H44" s="68">
        <v>2258.37</v>
      </c>
      <c r="I44" s="121">
        <f t="shared" si="3"/>
        <v>783654.39</v>
      </c>
      <c r="K44" s="153" t="s">
        <v>254</v>
      </c>
      <c r="L44" s="120">
        <v>13</v>
      </c>
      <c r="M44" s="68">
        <v>3239.73</v>
      </c>
      <c r="N44" s="121">
        <f t="shared" si="2"/>
        <v>1124186.31</v>
      </c>
    </row>
    <row r="45" spans="6:23">
      <c r="F45" s="153" t="s">
        <v>179</v>
      </c>
      <c r="G45" s="120">
        <v>8.5</v>
      </c>
      <c r="H45" s="68">
        <v>2382.13</v>
      </c>
      <c r="I45" s="121">
        <f t="shared" si="3"/>
        <v>826599.11</v>
      </c>
      <c r="K45" s="153" t="s">
        <v>255</v>
      </c>
      <c r="L45" s="120">
        <v>13.5</v>
      </c>
      <c r="M45" s="68">
        <v>3344.04</v>
      </c>
      <c r="N45" s="121">
        <f t="shared" si="2"/>
        <v>1160381.8799999999</v>
      </c>
    </row>
    <row r="46" spans="6:23">
      <c r="F46" s="153" t="s">
        <v>180</v>
      </c>
      <c r="G46" s="120">
        <v>9</v>
      </c>
      <c r="H46" s="68">
        <v>2505.9</v>
      </c>
      <c r="I46" s="121">
        <f t="shared" si="3"/>
        <v>869547.3</v>
      </c>
      <c r="K46" s="153" t="s">
        <v>256</v>
      </c>
      <c r="L46" s="120">
        <v>14</v>
      </c>
      <c r="M46" s="68">
        <v>3448.35</v>
      </c>
      <c r="N46" s="121">
        <f t="shared" si="2"/>
        <v>1196577.45</v>
      </c>
      <c r="Q46" s="128"/>
    </row>
    <row r="47" spans="6:23">
      <c r="F47" s="153" t="s">
        <v>181</v>
      </c>
      <c r="G47" s="120">
        <v>9.5</v>
      </c>
      <c r="H47" s="68">
        <v>2629.66</v>
      </c>
      <c r="I47" s="121">
        <f t="shared" si="3"/>
        <v>912492.0199999999</v>
      </c>
      <c r="K47" s="153" t="s">
        <v>257</v>
      </c>
      <c r="L47" s="120">
        <v>14.5</v>
      </c>
      <c r="M47" s="68">
        <v>3552.66</v>
      </c>
      <c r="N47" s="121">
        <f t="shared" si="2"/>
        <v>1232773.02</v>
      </c>
      <c r="Q47" s="128"/>
    </row>
    <row r="48" spans="6:23">
      <c r="F48" s="153" t="s">
        <v>182</v>
      </c>
      <c r="G48" s="120">
        <v>10</v>
      </c>
      <c r="H48" s="68">
        <v>2753.42</v>
      </c>
      <c r="I48" s="121">
        <f t="shared" si="3"/>
        <v>955436.74</v>
      </c>
      <c r="K48" s="153" t="s">
        <v>258</v>
      </c>
      <c r="L48" s="120">
        <v>15</v>
      </c>
      <c r="M48" s="68">
        <v>3656.97</v>
      </c>
      <c r="N48" s="121">
        <f t="shared" si="2"/>
        <v>1268968.5899999999</v>
      </c>
      <c r="Q48" s="128"/>
    </row>
    <row r="49" spans="6:14">
      <c r="F49" s="153" t="s">
        <v>183</v>
      </c>
      <c r="G49" s="120">
        <v>10.5</v>
      </c>
      <c r="H49" s="68">
        <v>2877.19</v>
      </c>
      <c r="I49" s="121">
        <f t="shared" si="3"/>
        <v>998384.93</v>
      </c>
      <c r="K49" s="204" t="s">
        <v>259</v>
      </c>
      <c r="L49" s="198">
        <v>15.5</v>
      </c>
      <c r="M49" s="205">
        <v>3761.28</v>
      </c>
      <c r="N49" s="199">
        <f t="shared" si="2"/>
        <v>1305164.1600000001</v>
      </c>
    </row>
    <row r="50" spans="6:14">
      <c r="F50" s="204" t="s">
        <v>184</v>
      </c>
      <c r="G50" s="198">
        <v>11</v>
      </c>
      <c r="H50" s="206">
        <v>3000.95</v>
      </c>
      <c r="I50" s="199">
        <f t="shared" si="3"/>
        <v>1041329.6499999999</v>
      </c>
      <c r="K50" s="153" t="s">
        <v>260</v>
      </c>
      <c r="L50" s="120">
        <v>6</v>
      </c>
      <c r="M50" s="68">
        <v>1961.75</v>
      </c>
      <c r="N50" s="121">
        <f t="shared" si="2"/>
        <v>680727.25</v>
      </c>
    </row>
    <row r="51" spans="6:14">
      <c r="F51" s="153" t="s">
        <v>185</v>
      </c>
      <c r="G51" s="120">
        <v>3.5</v>
      </c>
      <c r="H51" s="68">
        <v>1178.8599999999999</v>
      </c>
      <c r="I51" s="121">
        <f t="shared" si="3"/>
        <v>409064.42</v>
      </c>
      <c r="K51" s="153" t="s">
        <v>261</v>
      </c>
      <c r="L51" s="120">
        <v>6.5</v>
      </c>
      <c r="M51" s="68">
        <v>2085.52</v>
      </c>
      <c r="N51" s="121">
        <f t="shared" si="2"/>
        <v>723675.44</v>
      </c>
    </row>
    <row r="52" spans="6:14">
      <c r="F52" s="153" t="s">
        <v>186</v>
      </c>
      <c r="G52" s="120">
        <v>4</v>
      </c>
      <c r="H52" s="68">
        <v>1310.32</v>
      </c>
      <c r="I52" s="121">
        <f t="shared" si="3"/>
        <v>454681.04</v>
      </c>
      <c r="K52" s="153" t="s">
        <v>262</v>
      </c>
      <c r="L52" s="120">
        <v>7</v>
      </c>
      <c r="M52" s="68">
        <v>2207.15</v>
      </c>
      <c r="N52" s="121">
        <f t="shared" si="2"/>
        <v>765881.05</v>
      </c>
    </row>
    <row r="53" spans="6:14">
      <c r="F53" s="153" t="s">
        <v>187</v>
      </c>
      <c r="G53" s="120">
        <v>4.5</v>
      </c>
      <c r="H53" s="68">
        <v>1441.77</v>
      </c>
      <c r="I53" s="121">
        <f t="shared" si="3"/>
        <v>500294.19</v>
      </c>
      <c r="K53" s="153" t="s">
        <v>263</v>
      </c>
      <c r="L53" s="120">
        <v>7.5</v>
      </c>
      <c r="M53" s="68">
        <v>2330.91</v>
      </c>
      <c r="N53" s="121">
        <f t="shared" si="2"/>
        <v>808825.7699999999</v>
      </c>
    </row>
    <row r="54" spans="6:14">
      <c r="F54" s="153" t="s">
        <v>188</v>
      </c>
      <c r="G54" s="120">
        <v>5</v>
      </c>
      <c r="H54" s="68">
        <v>1573.23</v>
      </c>
      <c r="I54" s="121">
        <f t="shared" si="3"/>
        <v>545910.81000000006</v>
      </c>
      <c r="K54" s="153" t="s">
        <v>264</v>
      </c>
      <c r="L54" s="120">
        <v>8</v>
      </c>
      <c r="M54" s="68">
        <v>2454.67</v>
      </c>
      <c r="N54" s="121">
        <f t="shared" si="2"/>
        <v>851770.49</v>
      </c>
    </row>
    <row r="55" spans="6:14">
      <c r="F55" s="153" t="s">
        <v>189</v>
      </c>
      <c r="G55" s="120">
        <v>5.5</v>
      </c>
      <c r="H55" s="68">
        <v>1704.68</v>
      </c>
      <c r="I55" s="121">
        <f t="shared" si="3"/>
        <v>591523.96000000008</v>
      </c>
      <c r="K55" s="153" t="s">
        <v>265</v>
      </c>
      <c r="L55" s="120">
        <v>8.5</v>
      </c>
      <c r="M55" s="68">
        <v>2578.44</v>
      </c>
      <c r="N55" s="121">
        <f t="shared" si="2"/>
        <v>894718.68</v>
      </c>
    </row>
    <row r="56" spans="6:14">
      <c r="F56" s="153" t="s">
        <v>190</v>
      </c>
      <c r="G56" s="120">
        <v>6</v>
      </c>
      <c r="H56" s="68">
        <v>1836.14</v>
      </c>
      <c r="I56" s="121">
        <f t="shared" si="3"/>
        <v>637140.58000000007</v>
      </c>
      <c r="K56" s="153" t="s">
        <v>266</v>
      </c>
      <c r="L56" s="120">
        <v>9</v>
      </c>
      <c r="M56" s="68">
        <v>2702.2</v>
      </c>
      <c r="N56" s="121">
        <f t="shared" si="2"/>
        <v>937663.39999999991</v>
      </c>
    </row>
    <row r="57" spans="6:14">
      <c r="F57" s="153" t="s">
        <v>191</v>
      </c>
      <c r="G57" s="120">
        <v>6.5</v>
      </c>
      <c r="H57" s="68">
        <v>1967.59</v>
      </c>
      <c r="I57" s="121">
        <f t="shared" si="3"/>
        <v>682753.73</v>
      </c>
      <c r="K57" s="153" t="s">
        <v>267</v>
      </c>
      <c r="L57" s="120">
        <v>9.5</v>
      </c>
      <c r="M57" s="68">
        <v>2825.96</v>
      </c>
      <c r="N57" s="121">
        <f t="shared" si="2"/>
        <v>980608.12</v>
      </c>
    </row>
    <row r="58" spans="6:14">
      <c r="F58" s="153" t="s">
        <v>192</v>
      </c>
      <c r="G58" s="120">
        <v>7</v>
      </c>
      <c r="H58" s="68">
        <v>2096.7800000000002</v>
      </c>
      <c r="I58" s="121">
        <f t="shared" si="3"/>
        <v>727582.66</v>
      </c>
      <c r="K58" s="153" t="s">
        <v>268</v>
      </c>
      <c r="L58" s="120">
        <v>10</v>
      </c>
      <c r="M58" s="68">
        <v>2949.73</v>
      </c>
      <c r="N58" s="121">
        <f t="shared" si="2"/>
        <v>1023556.31</v>
      </c>
    </row>
    <row r="59" spans="6:14">
      <c r="F59" s="153" t="s">
        <v>193</v>
      </c>
      <c r="G59" s="120">
        <v>7.5</v>
      </c>
      <c r="H59" s="68">
        <v>2228.2399999999998</v>
      </c>
      <c r="I59" s="121">
        <f t="shared" si="3"/>
        <v>773199.27999999991</v>
      </c>
      <c r="K59" s="153" t="s">
        <v>269</v>
      </c>
      <c r="L59" s="120">
        <v>10.5</v>
      </c>
      <c r="M59" s="68">
        <v>3073.49</v>
      </c>
      <c r="N59" s="121">
        <f t="shared" si="2"/>
        <v>1066501.03</v>
      </c>
    </row>
    <row r="60" spans="6:14">
      <c r="F60" s="153" t="s">
        <v>194</v>
      </c>
      <c r="G60" s="120">
        <v>8</v>
      </c>
      <c r="H60" s="68">
        <v>2359.69</v>
      </c>
      <c r="I60" s="121">
        <f t="shared" si="3"/>
        <v>818812.43</v>
      </c>
      <c r="K60" s="153" t="s">
        <v>270</v>
      </c>
      <c r="L60" s="120">
        <v>11</v>
      </c>
      <c r="M60" s="68">
        <v>3197.25</v>
      </c>
      <c r="N60" s="121">
        <f t="shared" si="2"/>
        <v>1109445.75</v>
      </c>
    </row>
    <row r="61" spans="6:14">
      <c r="F61" s="153" t="s">
        <v>195</v>
      </c>
      <c r="G61" s="120">
        <v>8.5</v>
      </c>
      <c r="H61" s="68">
        <v>2491.15</v>
      </c>
      <c r="I61" s="121">
        <f t="shared" si="3"/>
        <v>864429.05</v>
      </c>
      <c r="K61" s="153" t="s">
        <v>271</v>
      </c>
      <c r="L61" s="120">
        <v>11.5</v>
      </c>
      <c r="M61" s="68">
        <v>3321.02</v>
      </c>
      <c r="N61" s="121">
        <f t="shared" si="2"/>
        <v>1152393.94</v>
      </c>
    </row>
    <row r="62" spans="6:14">
      <c r="F62" s="153" t="s">
        <v>196</v>
      </c>
      <c r="G62" s="120">
        <v>9</v>
      </c>
      <c r="H62" s="68">
        <v>2622.6</v>
      </c>
      <c r="I62" s="121">
        <f t="shared" si="3"/>
        <v>910042.2</v>
      </c>
      <c r="K62" s="153" t="s">
        <v>272</v>
      </c>
      <c r="L62" s="120">
        <v>12</v>
      </c>
      <c r="M62" s="68">
        <v>3442.64</v>
      </c>
      <c r="N62" s="121">
        <f t="shared" si="2"/>
        <v>1194596.0799999998</v>
      </c>
    </row>
    <row r="63" spans="6:14">
      <c r="F63" s="153" t="s">
        <v>197</v>
      </c>
      <c r="G63" s="120">
        <v>9.5</v>
      </c>
      <c r="H63" s="68">
        <v>2754.06</v>
      </c>
      <c r="I63" s="121">
        <f t="shared" si="3"/>
        <v>955658.82</v>
      </c>
      <c r="K63" s="153" t="s">
        <v>273</v>
      </c>
      <c r="L63" s="120">
        <v>12.5</v>
      </c>
      <c r="M63" s="68">
        <v>3566.41</v>
      </c>
      <c r="N63" s="121">
        <f t="shared" si="2"/>
        <v>1237544.27</v>
      </c>
    </row>
    <row r="64" spans="6:14">
      <c r="F64" s="153" t="s">
        <v>198</v>
      </c>
      <c r="G64" s="120">
        <v>10</v>
      </c>
      <c r="H64" s="68">
        <v>2885.51</v>
      </c>
      <c r="I64" s="121">
        <f t="shared" si="3"/>
        <v>1001271.9700000001</v>
      </c>
      <c r="K64" s="153" t="s">
        <v>274</v>
      </c>
      <c r="L64" s="120">
        <v>13</v>
      </c>
      <c r="M64" s="68">
        <v>3690.17</v>
      </c>
      <c r="N64" s="121">
        <f t="shared" si="2"/>
        <v>1280488.99</v>
      </c>
    </row>
    <row r="65" spans="6:14">
      <c r="F65" s="153" t="s">
        <v>199</v>
      </c>
      <c r="G65" s="120">
        <v>10.5</v>
      </c>
      <c r="H65" s="68">
        <v>3016.97</v>
      </c>
      <c r="I65" s="121">
        <f t="shared" si="3"/>
        <v>1046888.59</v>
      </c>
      <c r="K65" s="153" t="s">
        <v>275</v>
      </c>
      <c r="L65" s="120">
        <v>13.5</v>
      </c>
      <c r="M65" s="68">
        <v>3813.93</v>
      </c>
      <c r="N65" s="121">
        <f t="shared" si="2"/>
        <v>1323433.71</v>
      </c>
    </row>
    <row r="66" spans="6:14">
      <c r="F66" s="204" t="s">
        <v>200</v>
      </c>
      <c r="G66" s="198">
        <v>11</v>
      </c>
      <c r="H66" s="206">
        <v>3148.42</v>
      </c>
      <c r="I66" s="199">
        <f t="shared" si="3"/>
        <v>1092501.74</v>
      </c>
      <c r="K66" s="153" t="s">
        <v>276</v>
      </c>
      <c r="L66" s="120">
        <v>14</v>
      </c>
      <c r="M66" s="68">
        <v>3937.7</v>
      </c>
      <c r="N66" s="121">
        <f t="shared" si="2"/>
        <v>1366381.9</v>
      </c>
    </row>
    <row r="67" spans="6:14">
      <c r="F67" s="153" t="s">
        <v>201</v>
      </c>
      <c r="G67" s="120">
        <v>3.5</v>
      </c>
      <c r="H67" s="68">
        <v>1222.55</v>
      </c>
      <c r="I67" s="121">
        <f t="shared" si="3"/>
        <v>424224.85</v>
      </c>
      <c r="K67" s="153" t="s">
        <v>277</v>
      </c>
      <c r="L67" s="120">
        <v>14.5</v>
      </c>
      <c r="M67" s="68">
        <v>4061.46</v>
      </c>
      <c r="N67" s="121">
        <f t="shared" si="2"/>
        <v>1409326.62</v>
      </c>
    </row>
    <row r="68" spans="6:14">
      <c r="F68" s="153" t="s">
        <v>202</v>
      </c>
      <c r="G68" s="120">
        <v>4</v>
      </c>
      <c r="H68" s="68">
        <v>1364.43</v>
      </c>
      <c r="I68" s="121">
        <f t="shared" si="3"/>
        <v>473457.21</v>
      </c>
      <c r="K68" s="153" t="s">
        <v>278</v>
      </c>
      <c r="L68" s="120">
        <v>15</v>
      </c>
      <c r="M68" s="68">
        <v>4185.22</v>
      </c>
      <c r="N68" s="121">
        <f t="shared" si="2"/>
        <v>1452271.34</v>
      </c>
    </row>
    <row r="69" spans="6:14">
      <c r="F69" s="153" t="s">
        <v>203</v>
      </c>
      <c r="G69" s="120">
        <v>4.5</v>
      </c>
      <c r="H69" s="68">
        <v>1506.31</v>
      </c>
      <c r="I69" s="121">
        <f t="shared" si="3"/>
        <v>522689.57</v>
      </c>
      <c r="K69" s="204" t="s">
        <v>279</v>
      </c>
      <c r="L69" s="198">
        <v>15.5</v>
      </c>
      <c r="M69" s="205">
        <v>4308.99</v>
      </c>
      <c r="N69" s="199">
        <f t="shared" si="2"/>
        <v>1495219.53</v>
      </c>
    </row>
    <row r="70" spans="6:14">
      <c r="F70" s="153" t="s">
        <v>204</v>
      </c>
      <c r="G70" s="120">
        <v>5</v>
      </c>
      <c r="H70" s="68">
        <v>1648.2</v>
      </c>
      <c r="I70" s="121">
        <f t="shared" si="3"/>
        <v>571925.4</v>
      </c>
      <c r="K70" s="153" t="s">
        <v>280</v>
      </c>
      <c r="L70" s="120">
        <v>6</v>
      </c>
      <c r="M70" s="68">
        <v>2032.44</v>
      </c>
      <c r="N70" s="121">
        <f t="shared" si="2"/>
        <v>705256.68</v>
      </c>
    </row>
    <row r="71" spans="6:14">
      <c r="F71" s="153" t="s">
        <v>205</v>
      </c>
      <c r="G71" s="120">
        <v>5.5</v>
      </c>
      <c r="H71" s="68">
        <v>1790.08</v>
      </c>
      <c r="I71" s="121">
        <f t="shared" ref="I71:I98" si="4">H71*347</f>
        <v>621157.76</v>
      </c>
      <c r="K71" s="153" t="s">
        <v>281</v>
      </c>
      <c r="L71" s="120">
        <v>6.5</v>
      </c>
      <c r="M71" s="68">
        <v>2163.89</v>
      </c>
      <c r="N71" s="121">
        <f t="shared" si="2"/>
        <v>750869.83</v>
      </c>
    </row>
    <row r="72" spans="6:14">
      <c r="F72" s="153" t="s">
        <v>206</v>
      </c>
      <c r="G72" s="120">
        <v>6</v>
      </c>
      <c r="H72" s="68">
        <v>1931.96</v>
      </c>
      <c r="I72" s="121">
        <f t="shared" si="4"/>
        <v>670390.12</v>
      </c>
      <c r="K72" s="153" t="s">
        <v>282</v>
      </c>
      <c r="L72" s="120">
        <v>7</v>
      </c>
      <c r="M72" s="68">
        <v>2293.08</v>
      </c>
      <c r="N72" s="121">
        <f t="shared" ref="N72:N109" si="5">M72*347</f>
        <v>795698.76</v>
      </c>
    </row>
    <row r="73" spans="6:14">
      <c r="F73" s="153" t="s">
        <v>207</v>
      </c>
      <c r="G73" s="120">
        <v>6.5</v>
      </c>
      <c r="H73" s="68">
        <v>2073.84</v>
      </c>
      <c r="I73" s="121">
        <f t="shared" si="4"/>
        <v>719622.4800000001</v>
      </c>
      <c r="K73" s="153" t="s">
        <v>283</v>
      </c>
      <c r="L73" s="120">
        <v>7.5</v>
      </c>
      <c r="M73" s="68">
        <v>2424.54</v>
      </c>
      <c r="N73" s="121">
        <f t="shared" si="5"/>
        <v>841315.38</v>
      </c>
    </row>
    <row r="74" spans="6:14">
      <c r="F74" s="153" t="s">
        <v>208</v>
      </c>
      <c r="G74" s="120">
        <v>7</v>
      </c>
      <c r="H74" s="68">
        <v>2213.2800000000002</v>
      </c>
      <c r="I74" s="121">
        <f t="shared" si="4"/>
        <v>768008.16</v>
      </c>
      <c r="K74" s="153" t="s">
        <v>284</v>
      </c>
      <c r="L74" s="120">
        <v>8</v>
      </c>
      <c r="M74" s="68">
        <v>2555.9899999999998</v>
      </c>
      <c r="N74" s="121">
        <f t="shared" si="5"/>
        <v>886928.52999999991</v>
      </c>
    </row>
    <row r="75" spans="6:14">
      <c r="F75" s="153" t="s">
        <v>209</v>
      </c>
      <c r="G75" s="120">
        <v>7.5</v>
      </c>
      <c r="H75" s="68">
        <v>2355.16</v>
      </c>
      <c r="I75" s="121">
        <f t="shared" si="4"/>
        <v>817240.5199999999</v>
      </c>
      <c r="K75" s="153" t="s">
        <v>285</v>
      </c>
      <c r="L75" s="120">
        <v>8.5</v>
      </c>
      <c r="M75" s="68">
        <v>2687.45</v>
      </c>
      <c r="N75" s="121">
        <f t="shared" si="5"/>
        <v>932545.14999999991</v>
      </c>
    </row>
    <row r="76" spans="6:14">
      <c r="F76" s="153" t="s">
        <v>210</v>
      </c>
      <c r="G76" s="120">
        <v>8</v>
      </c>
      <c r="H76" s="68">
        <v>2497.0500000000002</v>
      </c>
      <c r="I76" s="121">
        <f t="shared" si="4"/>
        <v>866476.35000000009</v>
      </c>
      <c r="K76" s="153" t="s">
        <v>286</v>
      </c>
      <c r="L76" s="120">
        <v>9</v>
      </c>
      <c r="M76" s="68">
        <v>2818.9</v>
      </c>
      <c r="N76" s="121">
        <f t="shared" si="5"/>
        <v>978158.3</v>
      </c>
    </row>
    <row r="77" spans="6:14">
      <c r="F77" s="153" t="s">
        <v>211</v>
      </c>
      <c r="G77" s="120">
        <v>8.5</v>
      </c>
      <c r="H77" s="68">
        <v>2638.93</v>
      </c>
      <c r="I77" s="121">
        <f t="shared" si="4"/>
        <v>915708.71</v>
      </c>
      <c r="K77" s="153" t="s">
        <v>287</v>
      </c>
      <c r="L77" s="120">
        <v>9.5</v>
      </c>
      <c r="M77" s="68">
        <v>2950.36</v>
      </c>
      <c r="N77" s="121">
        <f t="shared" si="5"/>
        <v>1023774.92</v>
      </c>
    </row>
    <row r="78" spans="6:14">
      <c r="F78" s="153" t="s">
        <v>212</v>
      </c>
      <c r="G78" s="120">
        <v>9</v>
      </c>
      <c r="H78" s="68">
        <v>2780.81</v>
      </c>
      <c r="I78" s="121">
        <f t="shared" si="4"/>
        <v>964941.07</v>
      </c>
      <c r="K78" s="153" t="s">
        <v>288</v>
      </c>
      <c r="L78" s="120">
        <v>10</v>
      </c>
      <c r="M78" s="68">
        <v>3081.81</v>
      </c>
      <c r="N78" s="121">
        <f t="shared" si="5"/>
        <v>1069388.07</v>
      </c>
    </row>
    <row r="79" spans="6:14">
      <c r="F79" s="153" t="s">
        <v>213</v>
      </c>
      <c r="G79" s="120">
        <v>9.5</v>
      </c>
      <c r="H79" s="68">
        <v>2922.69</v>
      </c>
      <c r="I79" s="121">
        <f t="shared" si="4"/>
        <v>1014173.43</v>
      </c>
      <c r="K79" s="153" t="s">
        <v>289</v>
      </c>
      <c r="L79" s="120">
        <v>10.5</v>
      </c>
      <c r="M79" s="68">
        <v>3213.27</v>
      </c>
      <c r="N79" s="121">
        <f t="shared" si="5"/>
        <v>1115004.69</v>
      </c>
    </row>
    <row r="80" spans="6:14">
      <c r="F80" s="153" t="s">
        <v>214</v>
      </c>
      <c r="G80" s="120">
        <v>10</v>
      </c>
      <c r="H80" s="68">
        <v>3064.57</v>
      </c>
      <c r="I80" s="121">
        <f t="shared" si="4"/>
        <v>1063405.79</v>
      </c>
      <c r="K80" s="153" t="s">
        <v>290</v>
      </c>
      <c r="L80" s="120">
        <v>11</v>
      </c>
      <c r="M80" s="68">
        <v>3344.72</v>
      </c>
      <c r="N80" s="121">
        <f t="shared" si="5"/>
        <v>1160617.8399999999</v>
      </c>
    </row>
    <row r="81" spans="6:14">
      <c r="F81" s="153" t="s">
        <v>215</v>
      </c>
      <c r="G81" s="120">
        <v>10.5</v>
      </c>
      <c r="H81" s="68">
        <v>3206.46</v>
      </c>
      <c r="I81" s="121">
        <f t="shared" si="4"/>
        <v>1112641.6200000001</v>
      </c>
      <c r="K81" s="153" t="s">
        <v>291</v>
      </c>
      <c r="L81" s="120">
        <v>11.5</v>
      </c>
      <c r="M81" s="68">
        <v>3476.18</v>
      </c>
      <c r="N81" s="121">
        <f t="shared" si="5"/>
        <v>1206234.46</v>
      </c>
    </row>
    <row r="82" spans="6:14" ht="15" thickBot="1">
      <c r="F82" s="147" t="s">
        <v>216</v>
      </c>
      <c r="G82" s="124">
        <v>11</v>
      </c>
      <c r="H82" s="207">
        <v>3348.34</v>
      </c>
      <c r="I82" s="125">
        <f t="shared" si="4"/>
        <v>1161873.98</v>
      </c>
      <c r="K82" s="153" t="s">
        <v>292</v>
      </c>
      <c r="L82" s="120">
        <v>12</v>
      </c>
      <c r="M82" s="68">
        <v>3605.37</v>
      </c>
      <c r="N82" s="121">
        <f t="shared" si="5"/>
        <v>1251063.3899999999</v>
      </c>
    </row>
    <row r="83" spans="6:14">
      <c r="F83" s="151" t="s">
        <v>404</v>
      </c>
      <c r="G83" s="117">
        <v>3.5</v>
      </c>
      <c r="H83" s="200">
        <v>1571.31</v>
      </c>
      <c r="I83" s="118">
        <f t="shared" si="4"/>
        <v>545244.56999999995</v>
      </c>
      <c r="K83" s="153" t="s">
        <v>293</v>
      </c>
      <c r="L83" s="120">
        <v>12.5</v>
      </c>
      <c r="M83" s="68">
        <v>3736.82</v>
      </c>
      <c r="N83" s="121">
        <f t="shared" si="5"/>
        <v>1296676.54</v>
      </c>
    </row>
    <row r="84" spans="6:14">
      <c r="F84" s="153" t="s">
        <v>405</v>
      </c>
      <c r="G84" s="120">
        <v>4</v>
      </c>
      <c r="H84" s="201">
        <v>1713.79</v>
      </c>
      <c r="I84" s="121">
        <f t="shared" si="4"/>
        <v>594685.13</v>
      </c>
      <c r="K84" s="153" t="s">
        <v>294</v>
      </c>
      <c r="L84" s="120">
        <v>13</v>
      </c>
      <c r="M84" s="68">
        <v>3868.28</v>
      </c>
      <c r="N84" s="121">
        <f t="shared" si="5"/>
        <v>1342293.1600000001</v>
      </c>
    </row>
    <row r="85" spans="6:14">
      <c r="F85" s="153" t="s">
        <v>406</v>
      </c>
      <c r="G85" s="120">
        <v>4.5</v>
      </c>
      <c r="H85" s="201">
        <v>1856.27</v>
      </c>
      <c r="I85" s="121">
        <f t="shared" si="4"/>
        <v>644125.68999999994</v>
      </c>
      <c r="K85" s="153" t="s">
        <v>295</v>
      </c>
      <c r="L85" s="120">
        <v>13.5</v>
      </c>
      <c r="M85" s="68">
        <v>3999.73</v>
      </c>
      <c r="N85" s="121">
        <f t="shared" si="5"/>
        <v>1387906.31</v>
      </c>
    </row>
    <row r="86" spans="6:14">
      <c r="F86" s="153" t="s">
        <v>407</v>
      </c>
      <c r="G86" s="120">
        <v>5</v>
      </c>
      <c r="H86" s="201">
        <v>2001.17</v>
      </c>
      <c r="I86" s="121">
        <f t="shared" si="4"/>
        <v>694405.99</v>
      </c>
      <c r="K86" s="153" t="s">
        <v>296</v>
      </c>
      <c r="L86" s="120">
        <v>14</v>
      </c>
      <c r="M86" s="68">
        <v>4131.1899999999996</v>
      </c>
      <c r="N86" s="121">
        <f t="shared" si="5"/>
        <v>1433522.93</v>
      </c>
    </row>
    <row r="87" spans="6:14">
      <c r="F87" s="153" t="s">
        <v>408</v>
      </c>
      <c r="G87" s="120">
        <v>5.5</v>
      </c>
      <c r="H87" s="201">
        <v>2143.66</v>
      </c>
      <c r="I87" s="121">
        <f t="shared" si="4"/>
        <v>743850.0199999999</v>
      </c>
      <c r="K87" s="153" t="s">
        <v>297</v>
      </c>
      <c r="L87" s="120">
        <v>14.5</v>
      </c>
      <c r="M87" s="68">
        <v>4262.6400000000003</v>
      </c>
      <c r="N87" s="121">
        <f t="shared" si="5"/>
        <v>1479136.08</v>
      </c>
    </row>
    <row r="88" spans="6:14">
      <c r="F88" s="153" t="s">
        <v>409</v>
      </c>
      <c r="G88" s="120">
        <v>6</v>
      </c>
      <c r="H88" s="201">
        <v>2286.14</v>
      </c>
      <c r="I88" s="121">
        <f t="shared" si="4"/>
        <v>793290.58</v>
      </c>
      <c r="K88" s="153" t="s">
        <v>298</v>
      </c>
      <c r="L88" s="120">
        <v>15</v>
      </c>
      <c r="M88" s="68">
        <v>4394.1000000000004</v>
      </c>
      <c r="N88" s="121">
        <f t="shared" si="5"/>
        <v>1524752.7000000002</v>
      </c>
    </row>
    <row r="89" spans="6:14">
      <c r="F89" s="153" t="s">
        <v>410</v>
      </c>
      <c r="G89" s="120">
        <v>6.5</v>
      </c>
      <c r="H89" s="201">
        <v>2428.62</v>
      </c>
      <c r="I89" s="121">
        <f t="shared" si="4"/>
        <v>842731.14</v>
      </c>
      <c r="K89" s="204" t="s">
        <v>299</v>
      </c>
      <c r="L89" s="198">
        <v>15.5</v>
      </c>
      <c r="M89" s="205">
        <v>4525.55</v>
      </c>
      <c r="N89" s="199">
        <f t="shared" si="5"/>
        <v>1570365.85</v>
      </c>
    </row>
    <row r="90" spans="6:14">
      <c r="F90" s="153" t="s">
        <v>411</v>
      </c>
      <c r="G90" s="120">
        <v>7</v>
      </c>
      <c r="H90" s="201">
        <v>2573.52</v>
      </c>
      <c r="I90" s="121">
        <f t="shared" si="4"/>
        <v>893011.44</v>
      </c>
      <c r="K90" s="153" t="s">
        <v>300</v>
      </c>
      <c r="L90" s="120">
        <v>6</v>
      </c>
      <c r="M90" s="68">
        <v>2128.2600000000002</v>
      </c>
      <c r="N90" s="121">
        <f t="shared" si="5"/>
        <v>738506.22000000009</v>
      </c>
    </row>
    <row r="91" spans="6:14">
      <c r="F91" s="153" t="s">
        <v>412</v>
      </c>
      <c r="G91" s="120">
        <v>7.5</v>
      </c>
      <c r="H91" s="201">
        <v>2716.01</v>
      </c>
      <c r="I91" s="121">
        <f t="shared" si="4"/>
        <v>942455.47000000009</v>
      </c>
      <c r="K91" s="153" t="s">
        <v>301</v>
      </c>
      <c r="L91" s="120">
        <v>6.5</v>
      </c>
      <c r="M91" s="68">
        <v>2270.15</v>
      </c>
      <c r="N91" s="121">
        <f t="shared" si="5"/>
        <v>787742.05</v>
      </c>
    </row>
    <row r="92" spans="6:14">
      <c r="F92" s="153" t="s">
        <v>413</v>
      </c>
      <c r="G92" s="120">
        <v>8</v>
      </c>
      <c r="H92" s="201">
        <v>2858.49</v>
      </c>
      <c r="I92" s="121">
        <f t="shared" si="4"/>
        <v>991896.02999999991</v>
      </c>
      <c r="K92" s="153" t="s">
        <v>302</v>
      </c>
      <c r="L92" s="120">
        <v>7</v>
      </c>
      <c r="M92" s="68">
        <v>2409.58</v>
      </c>
      <c r="N92" s="121">
        <f t="shared" si="5"/>
        <v>836124.26</v>
      </c>
    </row>
    <row r="93" spans="6:14">
      <c r="F93" s="153" t="s">
        <v>414</v>
      </c>
      <c r="G93" s="120">
        <v>8.5</v>
      </c>
      <c r="H93" s="201">
        <v>3000.98</v>
      </c>
      <c r="I93" s="121">
        <f t="shared" si="4"/>
        <v>1041340.06</v>
      </c>
      <c r="K93" s="153" t="s">
        <v>303</v>
      </c>
      <c r="L93" s="120">
        <v>7.5</v>
      </c>
      <c r="M93" s="68">
        <v>2551.46</v>
      </c>
      <c r="N93" s="121">
        <f t="shared" si="5"/>
        <v>885356.62</v>
      </c>
    </row>
    <row r="94" spans="6:14">
      <c r="F94" s="153" t="s">
        <v>415</v>
      </c>
      <c r="G94" s="120">
        <v>9</v>
      </c>
      <c r="H94" s="201">
        <v>3145.87</v>
      </c>
      <c r="I94" s="121">
        <f t="shared" si="4"/>
        <v>1091616.8899999999</v>
      </c>
      <c r="K94" s="153" t="s">
        <v>304</v>
      </c>
      <c r="L94" s="120">
        <v>8</v>
      </c>
      <c r="M94" s="68">
        <v>2693.35</v>
      </c>
      <c r="N94" s="121">
        <f t="shared" si="5"/>
        <v>934592.45</v>
      </c>
    </row>
    <row r="95" spans="6:14">
      <c r="F95" s="153" t="s">
        <v>416</v>
      </c>
      <c r="G95" s="120">
        <v>9.5</v>
      </c>
      <c r="H95" s="201">
        <v>3288.36</v>
      </c>
      <c r="I95" s="121">
        <f t="shared" si="4"/>
        <v>1141060.9200000002</v>
      </c>
      <c r="K95" s="153" t="s">
        <v>305</v>
      </c>
      <c r="L95" s="120">
        <v>8.5</v>
      </c>
      <c r="M95" s="68">
        <v>2835.23</v>
      </c>
      <c r="N95" s="121">
        <f t="shared" si="5"/>
        <v>983824.81</v>
      </c>
    </row>
    <row r="96" spans="6:14">
      <c r="F96" s="153" t="s">
        <v>417</v>
      </c>
      <c r="G96" s="120">
        <v>10</v>
      </c>
      <c r="H96" s="201">
        <v>3430.84</v>
      </c>
      <c r="I96" s="121">
        <f t="shared" si="4"/>
        <v>1190501.48</v>
      </c>
      <c r="K96" s="153" t="s">
        <v>306</v>
      </c>
      <c r="L96" s="120">
        <v>9</v>
      </c>
      <c r="M96" s="68">
        <v>2977.11</v>
      </c>
      <c r="N96" s="121">
        <f t="shared" si="5"/>
        <v>1033057.17</v>
      </c>
    </row>
    <row r="97" spans="6:14">
      <c r="F97" s="153" t="s">
        <v>418</v>
      </c>
      <c r="G97" s="120">
        <v>10.5</v>
      </c>
      <c r="H97" s="201">
        <v>3573.33</v>
      </c>
      <c r="I97" s="121">
        <f t="shared" si="4"/>
        <v>1239945.51</v>
      </c>
      <c r="K97" s="153" t="s">
        <v>307</v>
      </c>
      <c r="L97" s="120">
        <v>9.5</v>
      </c>
      <c r="M97" s="68">
        <v>3118.99</v>
      </c>
      <c r="N97" s="121">
        <f t="shared" si="5"/>
        <v>1082289.53</v>
      </c>
    </row>
    <row r="98" spans="6:14" ht="15" thickBot="1">
      <c r="F98" s="147" t="s">
        <v>419</v>
      </c>
      <c r="G98" s="124">
        <v>11</v>
      </c>
      <c r="H98" s="202">
        <v>3718.22</v>
      </c>
      <c r="I98" s="125">
        <f t="shared" si="4"/>
        <v>1290222.3399999999</v>
      </c>
      <c r="K98" s="153" t="s">
        <v>308</v>
      </c>
      <c r="L98" s="120">
        <v>10</v>
      </c>
      <c r="M98" s="68">
        <v>3260.88</v>
      </c>
      <c r="N98" s="121">
        <f t="shared" si="5"/>
        <v>1131525.3600000001</v>
      </c>
    </row>
    <row r="99" spans="6:14">
      <c r="K99" s="153" t="s">
        <v>309</v>
      </c>
      <c r="L99" s="120">
        <v>10.5</v>
      </c>
      <c r="M99" s="68">
        <v>3402.76</v>
      </c>
      <c r="N99" s="121">
        <f t="shared" si="5"/>
        <v>1180757.72</v>
      </c>
    </row>
    <row r="100" spans="6:14">
      <c r="K100" s="153" t="s">
        <v>310</v>
      </c>
      <c r="L100" s="120">
        <v>11</v>
      </c>
      <c r="M100" s="68">
        <v>3544.64</v>
      </c>
      <c r="N100" s="121">
        <f t="shared" si="5"/>
        <v>1229990.0799999998</v>
      </c>
    </row>
    <row r="101" spans="6:14">
      <c r="K101" s="153" t="s">
        <v>311</v>
      </c>
      <c r="L101" s="120">
        <v>11.5</v>
      </c>
      <c r="M101" s="68">
        <v>3686.52</v>
      </c>
      <c r="N101" s="121">
        <f t="shared" si="5"/>
        <v>1279222.44</v>
      </c>
    </row>
    <row r="102" spans="6:14">
      <c r="K102" s="153" t="s">
        <v>312</v>
      </c>
      <c r="L102" s="120">
        <v>12</v>
      </c>
      <c r="M102" s="68">
        <v>3825.96</v>
      </c>
      <c r="N102" s="121">
        <f t="shared" si="5"/>
        <v>1327608.1200000001</v>
      </c>
    </row>
    <row r="103" spans="6:14">
      <c r="K103" s="153" t="s">
        <v>313</v>
      </c>
      <c r="L103" s="120">
        <v>12.5</v>
      </c>
      <c r="M103" s="68">
        <v>3967.84</v>
      </c>
      <c r="N103" s="121">
        <f t="shared" si="5"/>
        <v>1376840.48</v>
      </c>
    </row>
    <row r="104" spans="6:14">
      <c r="K104" s="153" t="s">
        <v>314</v>
      </c>
      <c r="L104" s="120">
        <v>13</v>
      </c>
      <c r="M104" s="68">
        <v>4109.7299999999996</v>
      </c>
      <c r="N104" s="121">
        <f t="shared" si="5"/>
        <v>1426076.3099999998</v>
      </c>
    </row>
    <row r="105" spans="6:14">
      <c r="K105" s="153" t="s">
        <v>315</v>
      </c>
      <c r="L105" s="120">
        <v>13.5</v>
      </c>
      <c r="M105" s="68">
        <v>4251.6099999999997</v>
      </c>
      <c r="N105" s="121">
        <f t="shared" si="5"/>
        <v>1475308.67</v>
      </c>
    </row>
    <row r="106" spans="6:14">
      <c r="K106" s="153" t="s">
        <v>316</v>
      </c>
      <c r="L106" s="120">
        <v>14</v>
      </c>
      <c r="M106" s="68">
        <v>4393.49</v>
      </c>
      <c r="N106" s="121">
        <f t="shared" si="5"/>
        <v>1524541.03</v>
      </c>
    </row>
    <row r="107" spans="6:14">
      <c r="K107" s="153" t="s">
        <v>317</v>
      </c>
      <c r="L107" s="120">
        <v>14.5</v>
      </c>
      <c r="M107" s="68">
        <v>4535.37</v>
      </c>
      <c r="N107" s="121">
        <f t="shared" si="5"/>
        <v>1573773.39</v>
      </c>
    </row>
    <row r="108" spans="6:14">
      <c r="K108" s="153" t="s">
        <v>318</v>
      </c>
      <c r="L108" s="120">
        <v>15</v>
      </c>
      <c r="M108" s="68">
        <v>4677.25</v>
      </c>
      <c r="N108" s="121">
        <f t="shared" si="5"/>
        <v>1623005.75</v>
      </c>
    </row>
    <row r="109" spans="6:14" ht="15" thickBot="1">
      <c r="K109" s="153" t="s">
        <v>319</v>
      </c>
      <c r="L109" s="120">
        <v>15.5</v>
      </c>
      <c r="M109" s="68">
        <v>4819.1400000000003</v>
      </c>
      <c r="N109" s="121">
        <f t="shared" si="5"/>
        <v>1672241.58</v>
      </c>
    </row>
    <row r="110" spans="6:14">
      <c r="K110" s="211" t="s">
        <v>420</v>
      </c>
      <c r="L110" s="208">
        <v>6</v>
      </c>
      <c r="M110" s="200">
        <v>2485.65</v>
      </c>
      <c r="N110" s="118">
        <f>M110*347</f>
        <v>862520.55</v>
      </c>
    </row>
    <row r="111" spans="6:14">
      <c r="K111" s="212" t="s">
        <v>421</v>
      </c>
      <c r="L111" s="209">
        <v>6.5</v>
      </c>
      <c r="M111" s="201">
        <v>2628.13</v>
      </c>
      <c r="N111" s="121">
        <f>M111*347</f>
        <v>911961.11</v>
      </c>
    </row>
    <row r="112" spans="6:14">
      <c r="K112" s="212" t="s">
        <v>422</v>
      </c>
      <c r="L112" s="209">
        <v>7</v>
      </c>
      <c r="M112" s="201">
        <v>2773.03</v>
      </c>
      <c r="N112" s="121">
        <f t="shared" ref="N112:N129" si="6">M112*347</f>
        <v>962241.41</v>
      </c>
    </row>
    <row r="113" spans="11:14">
      <c r="K113" s="212" t="s">
        <v>423</v>
      </c>
      <c r="L113" s="209">
        <v>7.5</v>
      </c>
      <c r="M113" s="201">
        <v>2915.52</v>
      </c>
      <c r="N113" s="121">
        <f t="shared" si="6"/>
        <v>1011685.44</v>
      </c>
    </row>
    <row r="114" spans="11:14">
      <c r="K114" s="212" t="s">
        <v>424</v>
      </c>
      <c r="L114" s="209">
        <v>8</v>
      </c>
      <c r="M114" s="201">
        <v>3058</v>
      </c>
      <c r="N114" s="121">
        <f t="shared" si="6"/>
        <v>1061126</v>
      </c>
    </row>
    <row r="115" spans="11:14">
      <c r="K115" s="212" t="s">
        <v>425</v>
      </c>
      <c r="L115" s="209">
        <v>8.5</v>
      </c>
      <c r="M115" s="201">
        <v>3200.49</v>
      </c>
      <c r="N115" s="121">
        <f t="shared" si="6"/>
        <v>1110570.03</v>
      </c>
    </row>
    <row r="116" spans="11:14">
      <c r="K116" s="212" t="s">
        <v>426</v>
      </c>
      <c r="L116" s="209">
        <v>9</v>
      </c>
      <c r="M116" s="201">
        <v>3345.38</v>
      </c>
      <c r="N116" s="121">
        <f t="shared" si="6"/>
        <v>1160846.8600000001</v>
      </c>
    </row>
    <row r="117" spans="11:14">
      <c r="K117" s="212" t="s">
        <v>427</v>
      </c>
      <c r="L117" s="209">
        <v>9.5</v>
      </c>
      <c r="M117" s="201">
        <v>3487.87</v>
      </c>
      <c r="N117" s="121">
        <f t="shared" si="6"/>
        <v>1210290.8899999999</v>
      </c>
    </row>
    <row r="118" spans="11:14">
      <c r="K118" s="212" t="s">
        <v>428</v>
      </c>
      <c r="L118" s="209">
        <v>10</v>
      </c>
      <c r="M118" s="201">
        <v>3630.35</v>
      </c>
      <c r="N118" s="121">
        <f t="shared" si="6"/>
        <v>1259731.45</v>
      </c>
    </row>
    <row r="119" spans="11:14">
      <c r="K119" s="212" t="s">
        <v>429</v>
      </c>
      <c r="L119" s="209">
        <v>10.5</v>
      </c>
      <c r="M119" s="201">
        <v>3772.84</v>
      </c>
      <c r="N119" s="121">
        <f t="shared" si="6"/>
        <v>1309175.48</v>
      </c>
    </row>
    <row r="120" spans="11:14">
      <c r="K120" s="212" t="s">
        <v>430</v>
      </c>
      <c r="L120" s="209">
        <v>11</v>
      </c>
      <c r="M120" s="201">
        <v>3917.74</v>
      </c>
      <c r="N120" s="121">
        <f t="shared" si="6"/>
        <v>1359455.78</v>
      </c>
    </row>
    <row r="121" spans="11:14">
      <c r="K121" s="212" t="s">
        <v>431</v>
      </c>
      <c r="L121" s="209">
        <v>11.5</v>
      </c>
      <c r="M121" s="201">
        <v>4060.22</v>
      </c>
      <c r="N121" s="121">
        <f t="shared" si="6"/>
        <v>1408896.3399999999</v>
      </c>
    </row>
    <row r="122" spans="11:14">
      <c r="K122" s="212" t="s">
        <v>432</v>
      </c>
      <c r="L122" s="209">
        <v>12</v>
      </c>
      <c r="M122" s="201">
        <v>4202.7</v>
      </c>
      <c r="N122" s="121">
        <f t="shared" si="6"/>
        <v>1458336.9</v>
      </c>
    </row>
    <row r="123" spans="11:14">
      <c r="K123" s="212" t="s">
        <v>433</v>
      </c>
      <c r="L123" s="209">
        <v>12.5</v>
      </c>
      <c r="M123" s="201">
        <v>4345.1899999999996</v>
      </c>
      <c r="N123" s="121">
        <f t="shared" si="6"/>
        <v>1507780.93</v>
      </c>
    </row>
    <row r="124" spans="11:14">
      <c r="K124" s="212" t="s">
        <v>434</v>
      </c>
      <c r="L124" s="209">
        <v>13</v>
      </c>
      <c r="M124" s="201">
        <v>4490.09</v>
      </c>
      <c r="N124" s="121">
        <f t="shared" si="6"/>
        <v>1558061.23</v>
      </c>
    </row>
    <row r="125" spans="11:14">
      <c r="K125" s="212" t="s">
        <v>435</v>
      </c>
      <c r="L125" s="209">
        <v>13.5</v>
      </c>
      <c r="M125" s="201">
        <v>4632.57</v>
      </c>
      <c r="N125" s="121">
        <f t="shared" si="6"/>
        <v>1607501.7899999998</v>
      </c>
    </row>
    <row r="126" spans="11:14">
      <c r="K126" s="212" t="s">
        <v>436</v>
      </c>
      <c r="L126" s="209">
        <v>14</v>
      </c>
      <c r="M126" s="201">
        <v>4775.05</v>
      </c>
      <c r="N126" s="121">
        <f t="shared" si="6"/>
        <v>1656942.35</v>
      </c>
    </row>
    <row r="127" spans="11:14">
      <c r="K127" s="212" t="s">
        <v>437</v>
      </c>
      <c r="L127" s="209">
        <v>14.5</v>
      </c>
      <c r="M127" s="201">
        <v>4917.54</v>
      </c>
      <c r="N127" s="121">
        <f t="shared" si="6"/>
        <v>1706386.38</v>
      </c>
    </row>
    <row r="128" spans="11:14">
      <c r="K128" s="212" t="s">
        <v>438</v>
      </c>
      <c r="L128" s="209">
        <v>15</v>
      </c>
      <c r="M128" s="201">
        <v>5062.4399999999996</v>
      </c>
      <c r="N128" s="121">
        <f t="shared" si="6"/>
        <v>1756666.68</v>
      </c>
    </row>
    <row r="129" spans="11:14" ht="15" thickBot="1">
      <c r="K129" s="213" t="s">
        <v>439</v>
      </c>
      <c r="L129" s="210">
        <v>15.5</v>
      </c>
      <c r="M129" s="202">
        <v>5204.92</v>
      </c>
      <c r="N129" s="125">
        <f t="shared" si="6"/>
        <v>1806107.24</v>
      </c>
    </row>
  </sheetData>
  <mergeCells count="35">
    <mergeCell ref="P41:R41"/>
    <mergeCell ref="V5:W7"/>
    <mergeCell ref="P6:R6"/>
    <mergeCell ref="P7:R7"/>
    <mergeCell ref="A1:H1"/>
    <mergeCell ref="A5:D5"/>
    <mergeCell ref="F5:I5"/>
    <mergeCell ref="K5:N5"/>
    <mergeCell ref="P5:T5"/>
    <mergeCell ref="P22:R22"/>
    <mergeCell ref="P8:R8"/>
    <mergeCell ref="P9:R9"/>
    <mergeCell ref="P10:R10"/>
    <mergeCell ref="P11:R11"/>
    <mergeCell ref="P12:R12"/>
    <mergeCell ref="P15:R15"/>
    <mergeCell ref="P16:R16"/>
    <mergeCell ref="P17:R17"/>
    <mergeCell ref="P18:R18"/>
    <mergeCell ref="P19:R19"/>
    <mergeCell ref="P21:R21"/>
    <mergeCell ref="P40:R40"/>
    <mergeCell ref="P23:R23"/>
    <mergeCell ref="P24:R24"/>
    <mergeCell ref="P25:R25"/>
    <mergeCell ref="P26:R26"/>
    <mergeCell ref="P27:R27"/>
    <mergeCell ref="P33:T34"/>
    <mergeCell ref="P35:R35"/>
    <mergeCell ref="P36:R36"/>
    <mergeCell ref="P37:R37"/>
    <mergeCell ref="P38:R38"/>
    <mergeCell ref="P39:R39"/>
    <mergeCell ref="P29:R29"/>
    <mergeCell ref="P30:R30"/>
  </mergeCells>
  <printOptions horizontalCentered="1" verticalCentered="1"/>
  <pageMargins left="0" right="0" top="0" bottom="0" header="0" footer="0"/>
  <pageSetup fitToHeight="0"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71008F-CE1F-4D4B-943F-D4852F195FE3}">
  <dimension ref="B1:K227"/>
  <sheetViews>
    <sheetView workbookViewId="0">
      <pane xSplit="1" ySplit="2" topLeftCell="B3" activePane="bottomRight" state="frozen"/>
      <selection pane="topRight" activeCell="B1" sqref="B1"/>
      <selection pane="bottomLeft" activeCell="A3" sqref="A3"/>
      <selection pane="bottomRight"/>
    </sheetView>
  </sheetViews>
  <sheetFormatPr defaultRowHeight="14.5"/>
  <cols>
    <col min="4" max="4" width="20.54296875" bestFit="1" customWidth="1"/>
    <col min="6" max="6" width="14.81640625" customWidth="1"/>
    <col min="8" max="8" width="18.453125" customWidth="1"/>
    <col min="9" max="9" width="16.453125" customWidth="1"/>
    <col min="10" max="10" width="14" customWidth="1"/>
    <col min="11" max="11" width="12" customWidth="1"/>
  </cols>
  <sheetData>
    <row r="1" spans="2:11" ht="18.649999999999999" customHeight="1" thickBot="1">
      <c r="B1" s="321" t="s">
        <v>488</v>
      </c>
      <c r="C1" s="322"/>
      <c r="D1" s="322"/>
      <c r="E1" s="322"/>
      <c r="F1" s="322"/>
      <c r="G1" s="322"/>
      <c r="H1" s="322"/>
      <c r="I1" s="322"/>
      <c r="J1" s="322"/>
      <c r="K1" s="323"/>
    </row>
    <row r="2" spans="2:11" ht="43.5">
      <c r="B2" s="324" t="s">
        <v>489</v>
      </c>
      <c r="C2" s="324" t="s">
        <v>490</v>
      </c>
      <c r="D2" s="324" t="s">
        <v>491</v>
      </c>
      <c r="E2" s="325" t="s">
        <v>492</v>
      </c>
      <c r="F2" s="325" t="s">
        <v>493</v>
      </c>
      <c r="G2" s="325" t="s">
        <v>494</v>
      </c>
      <c r="H2" s="325" t="s">
        <v>495</v>
      </c>
      <c r="I2" s="325" t="s">
        <v>496</v>
      </c>
      <c r="J2" s="325" t="s">
        <v>497</v>
      </c>
      <c r="K2" s="325" t="s">
        <v>498</v>
      </c>
    </row>
    <row r="3" spans="2:11">
      <c r="B3" s="326" t="s">
        <v>131</v>
      </c>
      <c r="C3" s="326">
        <v>1</v>
      </c>
      <c r="D3" s="327" t="s">
        <v>499</v>
      </c>
      <c r="E3" s="328">
        <v>3</v>
      </c>
      <c r="F3" s="329">
        <v>0.25</v>
      </c>
      <c r="G3" s="330">
        <v>0</v>
      </c>
      <c r="H3" s="331">
        <f>E3*G3</f>
        <v>0</v>
      </c>
      <c r="I3" s="331">
        <v>1</v>
      </c>
      <c r="J3" s="331">
        <v>1</v>
      </c>
      <c r="K3" s="329" t="s">
        <v>117</v>
      </c>
    </row>
    <row r="4" spans="2:11">
      <c r="B4" s="326" t="s">
        <v>132</v>
      </c>
      <c r="C4" s="326">
        <v>1</v>
      </c>
      <c r="D4" s="327" t="s">
        <v>500</v>
      </c>
      <c r="E4" s="328">
        <v>3</v>
      </c>
      <c r="F4" s="329">
        <v>0.25</v>
      </c>
      <c r="G4" s="330">
        <v>0</v>
      </c>
      <c r="H4" s="331">
        <f t="shared" ref="H4:H67" si="0">E4*G4</f>
        <v>0</v>
      </c>
      <c r="I4" s="331">
        <v>1</v>
      </c>
      <c r="J4" s="331">
        <v>1</v>
      </c>
      <c r="K4" s="329" t="s">
        <v>117</v>
      </c>
    </row>
    <row r="5" spans="2:11">
      <c r="B5" s="326" t="s">
        <v>133</v>
      </c>
      <c r="C5" s="326">
        <v>1</v>
      </c>
      <c r="D5" s="327" t="s">
        <v>500</v>
      </c>
      <c r="E5" s="328">
        <v>3.5</v>
      </c>
      <c r="F5" s="329">
        <v>0.25</v>
      </c>
      <c r="G5" s="330">
        <v>0</v>
      </c>
      <c r="H5" s="331">
        <f t="shared" si="0"/>
        <v>0</v>
      </c>
      <c r="I5" s="331">
        <v>1</v>
      </c>
      <c r="J5" s="331">
        <v>1</v>
      </c>
      <c r="K5" s="329" t="s">
        <v>117</v>
      </c>
    </row>
    <row r="6" spans="2:11">
      <c r="B6" s="326" t="s">
        <v>134</v>
      </c>
      <c r="C6" s="326">
        <v>1</v>
      </c>
      <c r="D6" s="327" t="s">
        <v>500</v>
      </c>
      <c r="E6" s="328">
        <v>4</v>
      </c>
      <c r="F6" s="329">
        <v>0.25</v>
      </c>
      <c r="G6" s="330">
        <v>0</v>
      </c>
      <c r="H6" s="331">
        <f t="shared" si="0"/>
        <v>0</v>
      </c>
      <c r="I6" s="331">
        <v>1</v>
      </c>
      <c r="J6" s="331">
        <v>1</v>
      </c>
      <c r="K6" s="329" t="s">
        <v>117</v>
      </c>
    </row>
    <row r="7" spans="2:11">
      <c r="B7" s="326" t="s">
        <v>135</v>
      </c>
      <c r="C7" s="326">
        <v>1</v>
      </c>
      <c r="D7" s="327" t="s">
        <v>500</v>
      </c>
      <c r="E7" s="328">
        <v>4.5</v>
      </c>
      <c r="F7" s="329">
        <v>0.25</v>
      </c>
      <c r="G7" s="330">
        <v>0</v>
      </c>
      <c r="H7" s="331">
        <f t="shared" si="0"/>
        <v>0</v>
      </c>
      <c r="I7" s="331">
        <v>1</v>
      </c>
      <c r="J7" s="331">
        <v>1</v>
      </c>
      <c r="K7" s="329" t="s">
        <v>117</v>
      </c>
    </row>
    <row r="8" spans="2:11">
      <c r="B8" s="326" t="s">
        <v>136</v>
      </c>
      <c r="C8" s="326">
        <v>1</v>
      </c>
      <c r="D8" s="327" t="s">
        <v>500</v>
      </c>
      <c r="E8" s="328">
        <v>5</v>
      </c>
      <c r="F8" s="329">
        <v>0.25</v>
      </c>
      <c r="G8" s="330">
        <v>0</v>
      </c>
      <c r="H8" s="331">
        <f t="shared" si="0"/>
        <v>0</v>
      </c>
      <c r="I8" s="331">
        <v>1</v>
      </c>
      <c r="J8" s="331">
        <v>1</v>
      </c>
      <c r="K8" s="329" t="s">
        <v>117</v>
      </c>
    </row>
    <row r="9" spans="2:11">
      <c r="B9" s="326" t="s">
        <v>137</v>
      </c>
      <c r="C9" s="326">
        <v>1</v>
      </c>
      <c r="D9" s="327" t="s">
        <v>500</v>
      </c>
      <c r="E9" s="328">
        <v>5.5</v>
      </c>
      <c r="F9" s="329">
        <v>0.25</v>
      </c>
      <c r="G9" s="330">
        <v>0</v>
      </c>
      <c r="H9" s="331">
        <f t="shared" si="0"/>
        <v>0</v>
      </c>
      <c r="I9" s="331">
        <v>1</v>
      </c>
      <c r="J9" s="331">
        <v>1</v>
      </c>
      <c r="K9" s="329" t="s">
        <v>117</v>
      </c>
    </row>
    <row r="10" spans="2:11">
      <c r="B10" s="326" t="s">
        <v>138</v>
      </c>
      <c r="C10" s="326">
        <v>1</v>
      </c>
      <c r="D10" s="327" t="s">
        <v>500</v>
      </c>
      <c r="E10" s="328">
        <v>6</v>
      </c>
      <c r="F10" s="329">
        <v>0.25</v>
      </c>
      <c r="G10" s="330">
        <v>0</v>
      </c>
      <c r="H10" s="331">
        <f t="shared" si="0"/>
        <v>0</v>
      </c>
      <c r="I10" s="331">
        <v>1</v>
      </c>
      <c r="J10" s="331">
        <v>1</v>
      </c>
      <c r="K10" s="329" t="s">
        <v>117</v>
      </c>
    </row>
    <row r="11" spans="2:11">
      <c r="B11" s="326" t="s">
        <v>139</v>
      </c>
      <c r="C11" s="326">
        <v>1</v>
      </c>
      <c r="D11" s="327" t="s">
        <v>500</v>
      </c>
      <c r="E11" s="328">
        <v>6.5</v>
      </c>
      <c r="F11" s="329">
        <v>0.25</v>
      </c>
      <c r="G11" s="330">
        <v>0</v>
      </c>
      <c r="H11" s="331">
        <f t="shared" si="0"/>
        <v>0</v>
      </c>
      <c r="I11" s="331">
        <v>1</v>
      </c>
      <c r="J11" s="331">
        <v>1</v>
      </c>
      <c r="K11" s="329" t="s">
        <v>117</v>
      </c>
    </row>
    <row r="12" spans="2:11">
      <c r="B12" s="326" t="s">
        <v>140</v>
      </c>
      <c r="C12" s="326">
        <v>1</v>
      </c>
      <c r="D12" s="327" t="s">
        <v>500</v>
      </c>
      <c r="E12" s="328">
        <v>7</v>
      </c>
      <c r="F12" s="329">
        <v>0.25</v>
      </c>
      <c r="G12" s="330">
        <v>0</v>
      </c>
      <c r="H12" s="331">
        <f t="shared" si="0"/>
        <v>0</v>
      </c>
      <c r="I12" s="331">
        <v>1</v>
      </c>
      <c r="J12" s="331">
        <v>1</v>
      </c>
      <c r="K12" s="329" t="s">
        <v>117</v>
      </c>
    </row>
    <row r="13" spans="2:11">
      <c r="B13" s="326" t="s">
        <v>141</v>
      </c>
      <c r="C13" s="326" t="s">
        <v>501</v>
      </c>
      <c r="D13" s="327" t="s">
        <v>499</v>
      </c>
      <c r="E13" s="328">
        <v>3.5</v>
      </c>
      <c r="F13" s="329">
        <v>0.66</v>
      </c>
      <c r="G13" s="330">
        <v>0</v>
      </c>
      <c r="H13" s="331">
        <f t="shared" si="0"/>
        <v>0</v>
      </c>
      <c r="I13" s="331">
        <v>1</v>
      </c>
      <c r="J13" s="331">
        <v>1</v>
      </c>
      <c r="K13" s="329" t="s">
        <v>118</v>
      </c>
    </row>
    <row r="14" spans="2:11">
      <c r="B14" s="326" t="s">
        <v>142</v>
      </c>
      <c r="C14" s="326" t="s">
        <v>501</v>
      </c>
      <c r="D14" s="327" t="s">
        <v>499</v>
      </c>
      <c r="E14" s="328">
        <v>4</v>
      </c>
      <c r="F14" s="329">
        <v>0.66</v>
      </c>
      <c r="G14" s="330">
        <v>0</v>
      </c>
      <c r="H14" s="331">
        <f t="shared" si="0"/>
        <v>0</v>
      </c>
      <c r="I14" s="331">
        <v>1</v>
      </c>
      <c r="J14" s="331">
        <v>1</v>
      </c>
      <c r="K14" s="329" t="s">
        <v>118</v>
      </c>
    </row>
    <row r="15" spans="2:11">
      <c r="B15" s="326" t="s">
        <v>143</v>
      </c>
      <c r="C15" s="326" t="s">
        <v>501</v>
      </c>
      <c r="D15" s="327" t="s">
        <v>499</v>
      </c>
      <c r="E15" s="328">
        <v>4.5</v>
      </c>
      <c r="F15" s="329">
        <v>0.66</v>
      </c>
      <c r="G15" s="330">
        <v>0</v>
      </c>
      <c r="H15" s="331">
        <f t="shared" si="0"/>
        <v>0</v>
      </c>
      <c r="I15" s="331">
        <v>1</v>
      </c>
      <c r="J15" s="331">
        <v>1</v>
      </c>
      <c r="K15" s="329" t="s">
        <v>118</v>
      </c>
    </row>
    <row r="16" spans="2:11">
      <c r="B16" s="326" t="s">
        <v>144</v>
      </c>
      <c r="C16" s="326" t="s">
        <v>501</v>
      </c>
      <c r="D16" s="327" t="s">
        <v>499</v>
      </c>
      <c r="E16" s="328">
        <v>5</v>
      </c>
      <c r="F16" s="329">
        <v>0.66</v>
      </c>
      <c r="G16" s="330">
        <v>0</v>
      </c>
      <c r="H16" s="331">
        <f t="shared" si="0"/>
        <v>0</v>
      </c>
      <c r="I16" s="331">
        <v>1</v>
      </c>
      <c r="J16" s="331">
        <v>1</v>
      </c>
      <c r="K16" s="329" t="s">
        <v>118</v>
      </c>
    </row>
    <row r="17" spans="2:11">
      <c r="B17" s="326" t="s">
        <v>145</v>
      </c>
      <c r="C17" s="326" t="s">
        <v>501</v>
      </c>
      <c r="D17" s="327" t="s">
        <v>499</v>
      </c>
      <c r="E17" s="328">
        <v>5.5</v>
      </c>
      <c r="F17" s="329">
        <v>0.66</v>
      </c>
      <c r="G17" s="330">
        <v>0</v>
      </c>
      <c r="H17" s="331">
        <f t="shared" si="0"/>
        <v>0</v>
      </c>
      <c r="I17" s="331">
        <v>1</v>
      </c>
      <c r="J17" s="331">
        <v>1</v>
      </c>
      <c r="K17" s="329" t="s">
        <v>118</v>
      </c>
    </row>
    <row r="18" spans="2:11">
      <c r="B18" s="326" t="s">
        <v>146</v>
      </c>
      <c r="C18" s="326" t="s">
        <v>501</v>
      </c>
      <c r="D18" s="327" t="s">
        <v>499</v>
      </c>
      <c r="E18" s="328">
        <v>6</v>
      </c>
      <c r="F18" s="329">
        <v>0.66</v>
      </c>
      <c r="G18" s="330">
        <v>0</v>
      </c>
      <c r="H18" s="331">
        <f t="shared" si="0"/>
        <v>0</v>
      </c>
      <c r="I18" s="331">
        <v>1</v>
      </c>
      <c r="J18" s="331">
        <v>1</v>
      </c>
      <c r="K18" s="329" t="s">
        <v>118</v>
      </c>
    </row>
    <row r="19" spans="2:11">
      <c r="B19" s="326" t="s">
        <v>147</v>
      </c>
      <c r="C19" s="326" t="s">
        <v>501</v>
      </c>
      <c r="D19" s="327" t="s">
        <v>499</v>
      </c>
      <c r="E19" s="328">
        <v>6.5</v>
      </c>
      <c r="F19" s="329">
        <v>0.66</v>
      </c>
      <c r="G19" s="330">
        <v>0</v>
      </c>
      <c r="H19" s="331">
        <f t="shared" si="0"/>
        <v>0</v>
      </c>
      <c r="I19" s="331">
        <v>1</v>
      </c>
      <c r="J19" s="331">
        <v>1</v>
      </c>
      <c r="K19" s="329" t="s">
        <v>118</v>
      </c>
    </row>
    <row r="20" spans="2:11">
      <c r="B20" s="326" t="s">
        <v>148</v>
      </c>
      <c r="C20" s="326" t="s">
        <v>501</v>
      </c>
      <c r="D20" s="327" t="s">
        <v>499</v>
      </c>
      <c r="E20" s="328">
        <v>7</v>
      </c>
      <c r="F20" s="329">
        <v>0.66</v>
      </c>
      <c r="G20" s="330">
        <v>0</v>
      </c>
      <c r="H20" s="331">
        <f t="shared" si="0"/>
        <v>0</v>
      </c>
      <c r="I20" s="331">
        <v>1</v>
      </c>
      <c r="J20" s="331">
        <v>1</v>
      </c>
      <c r="K20" s="329" t="s">
        <v>118</v>
      </c>
    </row>
    <row r="21" spans="2:11">
      <c r="B21" s="326" t="s">
        <v>149</v>
      </c>
      <c r="C21" s="326" t="s">
        <v>501</v>
      </c>
      <c r="D21" s="327" t="s">
        <v>499</v>
      </c>
      <c r="E21" s="328">
        <v>7.5</v>
      </c>
      <c r="F21" s="329">
        <v>0.66</v>
      </c>
      <c r="G21" s="330">
        <v>0</v>
      </c>
      <c r="H21" s="331">
        <f t="shared" si="0"/>
        <v>0</v>
      </c>
      <c r="I21" s="331">
        <v>1</v>
      </c>
      <c r="J21" s="331">
        <v>1</v>
      </c>
      <c r="K21" s="329" t="s">
        <v>118</v>
      </c>
    </row>
    <row r="22" spans="2:11">
      <c r="B22" s="326" t="s">
        <v>150</v>
      </c>
      <c r="C22" s="326" t="s">
        <v>501</v>
      </c>
      <c r="D22" s="327" t="s">
        <v>499</v>
      </c>
      <c r="E22" s="328">
        <v>8</v>
      </c>
      <c r="F22" s="329">
        <v>0.66</v>
      </c>
      <c r="G22" s="330">
        <v>0</v>
      </c>
      <c r="H22" s="331">
        <f t="shared" si="0"/>
        <v>0</v>
      </c>
      <c r="I22" s="331">
        <v>1</v>
      </c>
      <c r="J22" s="331">
        <v>1</v>
      </c>
      <c r="K22" s="329" t="s">
        <v>118</v>
      </c>
    </row>
    <row r="23" spans="2:11">
      <c r="B23" s="326" t="s">
        <v>151</v>
      </c>
      <c r="C23" s="326" t="s">
        <v>501</v>
      </c>
      <c r="D23" s="327" t="s">
        <v>499</v>
      </c>
      <c r="E23" s="328">
        <v>8.5</v>
      </c>
      <c r="F23" s="329">
        <v>0.66</v>
      </c>
      <c r="G23" s="330">
        <v>0</v>
      </c>
      <c r="H23" s="331">
        <f t="shared" si="0"/>
        <v>0</v>
      </c>
      <c r="I23" s="331">
        <v>1</v>
      </c>
      <c r="J23" s="331">
        <v>1</v>
      </c>
      <c r="K23" s="329" t="s">
        <v>118</v>
      </c>
    </row>
    <row r="24" spans="2:11">
      <c r="B24" s="326" t="s">
        <v>152</v>
      </c>
      <c r="C24" s="326" t="s">
        <v>501</v>
      </c>
      <c r="D24" s="327" t="s">
        <v>499</v>
      </c>
      <c r="E24" s="328">
        <v>9</v>
      </c>
      <c r="F24" s="329">
        <v>0.66</v>
      </c>
      <c r="G24" s="330">
        <v>0</v>
      </c>
      <c r="H24" s="331">
        <f t="shared" si="0"/>
        <v>0</v>
      </c>
      <c r="I24" s="331">
        <v>1</v>
      </c>
      <c r="J24" s="331">
        <v>1</v>
      </c>
      <c r="K24" s="329" t="s">
        <v>118</v>
      </c>
    </row>
    <row r="25" spans="2:11">
      <c r="B25" s="326" t="s">
        <v>153</v>
      </c>
      <c r="C25" s="326" t="s">
        <v>501</v>
      </c>
      <c r="D25" s="327" t="s">
        <v>500</v>
      </c>
      <c r="E25" s="328">
        <v>3.5</v>
      </c>
      <c r="F25" s="329">
        <v>0.66</v>
      </c>
      <c r="G25" s="330">
        <v>0</v>
      </c>
      <c r="H25" s="331">
        <f t="shared" si="0"/>
        <v>0</v>
      </c>
      <c r="I25" s="331">
        <v>1</v>
      </c>
      <c r="J25" s="331">
        <v>3</v>
      </c>
      <c r="K25" s="329" t="s">
        <v>118</v>
      </c>
    </row>
    <row r="26" spans="2:11">
      <c r="B26" s="326" t="s">
        <v>154</v>
      </c>
      <c r="C26" s="326" t="s">
        <v>501</v>
      </c>
      <c r="D26" s="327" t="s">
        <v>500</v>
      </c>
      <c r="E26" s="328">
        <v>4</v>
      </c>
      <c r="F26" s="329">
        <v>0.66</v>
      </c>
      <c r="G26" s="330">
        <v>0</v>
      </c>
      <c r="H26" s="331">
        <f t="shared" si="0"/>
        <v>0</v>
      </c>
      <c r="I26" s="331">
        <v>1</v>
      </c>
      <c r="J26" s="331">
        <v>3</v>
      </c>
      <c r="K26" s="329" t="s">
        <v>118</v>
      </c>
    </row>
    <row r="27" spans="2:11">
      <c r="B27" s="326" t="s">
        <v>155</v>
      </c>
      <c r="C27" s="326" t="s">
        <v>501</v>
      </c>
      <c r="D27" s="327" t="s">
        <v>500</v>
      </c>
      <c r="E27" s="328">
        <v>4.5</v>
      </c>
      <c r="F27" s="329">
        <v>0.66</v>
      </c>
      <c r="G27" s="330">
        <v>0</v>
      </c>
      <c r="H27" s="331">
        <f t="shared" si="0"/>
        <v>0</v>
      </c>
      <c r="I27" s="331">
        <v>1</v>
      </c>
      <c r="J27" s="331">
        <v>3</v>
      </c>
      <c r="K27" s="329" t="s">
        <v>118</v>
      </c>
    </row>
    <row r="28" spans="2:11">
      <c r="B28" s="326" t="s">
        <v>156</v>
      </c>
      <c r="C28" s="326" t="s">
        <v>501</v>
      </c>
      <c r="D28" s="327" t="s">
        <v>500</v>
      </c>
      <c r="E28" s="328">
        <v>5</v>
      </c>
      <c r="F28" s="329">
        <v>0.66</v>
      </c>
      <c r="G28" s="330">
        <v>0</v>
      </c>
      <c r="H28" s="331">
        <f t="shared" si="0"/>
        <v>0</v>
      </c>
      <c r="I28" s="331">
        <v>1</v>
      </c>
      <c r="J28" s="331">
        <v>3</v>
      </c>
      <c r="K28" s="329" t="s">
        <v>118</v>
      </c>
    </row>
    <row r="29" spans="2:11">
      <c r="B29" s="326" t="s">
        <v>157</v>
      </c>
      <c r="C29" s="326" t="s">
        <v>501</v>
      </c>
      <c r="D29" s="327" t="s">
        <v>500</v>
      </c>
      <c r="E29" s="328">
        <v>5.5</v>
      </c>
      <c r="F29" s="329">
        <v>0.66</v>
      </c>
      <c r="G29" s="330">
        <v>0</v>
      </c>
      <c r="H29" s="331">
        <f t="shared" si="0"/>
        <v>0</v>
      </c>
      <c r="I29" s="331">
        <v>1</v>
      </c>
      <c r="J29" s="331">
        <v>3</v>
      </c>
      <c r="K29" s="329" t="s">
        <v>118</v>
      </c>
    </row>
    <row r="30" spans="2:11">
      <c r="B30" s="326" t="s">
        <v>158</v>
      </c>
      <c r="C30" s="326" t="s">
        <v>501</v>
      </c>
      <c r="D30" s="327" t="s">
        <v>500</v>
      </c>
      <c r="E30" s="328">
        <v>6</v>
      </c>
      <c r="F30" s="329">
        <v>0.66</v>
      </c>
      <c r="G30" s="330">
        <v>0</v>
      </c>
      <c r="H30" s="331">
        <f t="shared" si="0"/>
        <v>0</v>
      </c>
      <c r="I30" s="331">
        <v>1</v>
      </c>
      <c r="J30" s="331">
        <v>3</v>
      </c>
      <c r="K30" s="329" t="s">
        <v>118</v>
      </c>
    </row>
    <row r="31" spans="2:11">
      <c r="B31" s="326" t="s">
        <v>159</v>
      </c>
      <c r="C31" s="326" t="s">
        <v>501</v>
      </c>
      <c r="D31" s="327" t="s">
        <v>500</v>
      </c>
      <c r="E31" s="328">
        <v>6.5</v>
      </c>
      <c r="F31" s="329">
        <v>0.66</v>
      </c>
      <c r="G31" s="330">
        <v>0</v>
      </c>
      <c r="H31" s="331">
        <f t="shared" si="0"/>
        <v>0</v>
      </c>
      <c r="I31" s="331">
        <v>1</v>
      </c>
      <c r="J31" s="331">
        <v>3</v>
      </c>
      <c r="K31" s="329" t="s">
        <v>118</v>
      </c>
    </row>
    <row r="32" spans="2:11">
      <c r="B32" s="326" t="s">
        <v>160</v>
      </c>
      <c r="C32" s="326" t="s">
        <v>501</v>
      </c>
      <c r="D32" s="327" t="s">
        <v>500</v>
      </c>
      <c r="E32" s="328">
        <v>7</v>
      </c>
      <c r="F32" s="329">
        <v>0.66</v>
      </c>
      <c r="G32" s="330">
        <v>0</v>
      </c>
      <c r="H32" s="331">
        <f t="shared" si="0"/>
        <v>0</v>
      </c>
      <c r="I32" s="331">
        <v>1</v>
      </c>
      <c r="J32" s="331">
        <v>3</v>
      </c>
      <c r="K32" s="329" t="s">
        <v>118</v>
      </c>
    </row>
    <row r="33" spans="2:11">
      <c r="B33" s="326" t="s">
        <v>161</v>
      </c>
      <c r="C33" s="326" t="s">
        <v>501</v>
      </c>
      <c r="D33" s="327" t="s">
        <v>500</v>
      </c>
      <c r="E33" s="328">
        <v>7.5</v>
      </c>
      <c r="F33" s="329">
        <v>0.66</v>
      </c>
      <c r="G33" s="330">
        <v>0</v>
      </c>
      <c r="H33" s="331">
        <f t="shared" si="0"/>
        <v>0</v>
      </c>
      <c r="I33" s="331">
        <v>1</v>
      </c>
      <c r="J33" s="331">
        <v>3</v>
      </c>
      <c r="K33" s="329" t="s">
        <v>118</v>
      </c>
    </row>
    <row r="34" spans="2:11">
      <c r="B34" s="326" t="s">
        <v>162</v>
      </c>
      <c r="C34" s="326" t="s">
        <v>501</v>
      </c>
      <c r="D34" s="327" t="s">
        <v>500</v>
      </c>
      <c r="E34" s="328">
        <v>8</v>
      </c>
      <c r="F34" s="329">
        <v>0.66</v>
      </c>
      <c r="G34" s="330">
        <v>0</v>
      </c>
      <c r="H34" s="331">
        <f t="shared" si="0"/>
        <v>0</v>
      </c>
      <c r="I34" s="331">
        <v>1</v>
      </c>
      <c r="J34" s="331">
        <v>3</v>
      </c>
      <c r="K34" s="329" t="s">
        <v>118</v>
      </c>
    </row>
    <row r="35" spans="2:11">
      <c r="B35" s="326" t="s">
        <v>163</v>
      </c>
      <c r="C35" s="326" t="s">
        <v>501</v>
      </c>
      <c r="D35" s="327" t="s">
        <v>500</v>
      </c>
      <c r="E35" s="328">
        <v>8.5</v>
      </c>
      <c r="F35" s="329">
        <v>0.66</v>
      </c>
      <c r="G35" s="330">
        <v>0</v>
      </c>
      <c r="H35" s="331">
        <f t="shared" si="0"/>
        <v>0</v>
      </c>
      <c r="I35" s="331">
        <v>1</v>
      </c>
      <c r="J35" s="331">
        <v>3</v>
      </c>
      <c r="K35" s="329" t="s">
        <v>118</v>
      </c>
    </row>
    <row r="36" spans="2:11">
      <c r="B36" s="326" t="s">
        <v>164</v>
      </c>
      <c r="C36" s="326" t="s">
        <v>501</v>
      </c>
      <c r="D36" s="327" t="s">
        <v>500</v>
      </c>
      <c r="E36" s="328">
        <v>9</v>
      </c>
      <c r="F36" s="329">
        <v>0.66</v>
      </c>
      <c r="G36" s="330">
        <v>0</v>
      </c>
      <c r="H36" s="331">
        <f t="shared" si="0"/>
        <v>0</v>
      </c>
      <c r="I36" s="331">
        <v>1</v>
      </c>
      <c r="J36" s="331">
        <v>3</v>
      </c>
      <c r="K36" s="329" t="s">
        <v>118</v>
      </c>
    </row>
    <row r="37" spans="2:11">
      <c r="B37" s="326" t="s">
        <v>165</v>
      </c>
      <c r="C37" s="326" t="s">
        <v>501</v>
      </c>
      <c r="D37" s="327" t="s">
        <v>500</v>
      </c>
      <c r="E37" s="328">
        <v>9.5</v>
      </c>
      <c r="F37" s="329">
        <v>0.66</v>
      </c>
      <c r="G37" s="330">
        <v>0</v>
      </c>
      <c r="H37" s="331">
        <f t="shared" si="0"/>
        <v>0</v>
      </c>
      <c r="I37" s="331">
        <v>1</v>
      </c>
      <c r="J37" s="331">
        <v>3</v>
      </c>
      <c r="K37" s="329" t="s">
        <v>118</v>
      </c>
    </row>
    <row r="38" spans="2:11">
      <c r="B38" s="326" t="s">
        <v>166</v>
      </c>
      <c r="C38" s="326" t="s">
        <v>501</v>
      </c>
      <c r="D38" s="327" t="s">
        <v>500</v>
      </c>
      <c r="E38" s="328">
        <v>10</v>
      </c>
      <c r="F38" s="329">
        <v>0.66</v>
      </c>
      <c r="G38" s="330">
        <v>0</v>
      </c>
      <c r="H38" s="331">
        <f t="shared" si="0"/>
        <v>0</v>
      </c>
      <c r="I38" s="331">
        <v>1</v>
      </c>
      <c r="J38" s="331">
        <v>3</v>
      </c>
      <c r="K38" s="329" t="s">
        <v>118</v>
      </c>
    </row>
    <row r="39" spans="2:11">
      <c r="B39" s="326" t="s">
        <v>167</v>
      </c>
      <c r="C39" s="326" t="s">
        <v>501</v>
      </c>
      <c r="D39" s="327" t="s">
        <v>500</v>
      </c>
      <c r="E39" s="328">
        <v>10.5</v>
      </c>
      <c r="F39" s="329">
        <v>0.66</v>
      </c>
      <c r="G39" s="330">
        <v>0</v>
      </c>
      <c r="H39" s="331">
        <f t="shared" si="0"/>
        <v>0</v>
      </c>
      <c r="I39" s="331">
        <v>1</v>
      </c>
      <c r="J39" s="331">
        <v>3</v>
      </c>
      <c r="K39" s="329" t="s">
        <v>118</v>
      </c>
    </row>
    <row r="40" spans="2:11">
      <c r="B40" s="326" t="s">
        <v>168</v>
      </c>
      <c r="C40" s="326" t="s">
        <v>501</v>
      </c>
      <c r="D40" s="327" t="s">
        <v>500</v>
      </c>
      <c r="E40" s="328">
        <v>11</v>
      </c>
      <c r="F40" s="329">
        <v>0.66</v>
      </c>
      <c r="G40" s="330">
        <v>0</v>
      </c>
      <c r="H40" s="331">
        <f t="shared" si="0"/>
        <v>0</v>
      </c>
      <c r="I40" s="331">
        <v>1</v>
      </c>
      <c r="J40" s="331">
        <v>3</v>
      </c>
      <c r="K40" s="329" t="s">
        <v>118</v>
      </c>
    </row>
    <row r="41" spans="2:11">
      <c r="B41" s="326" t="s">
        <v>169</v>
      </c>
      <c r="C41" s="326" t="s">
        <v>501</v>
      </c>
      <c r="D41" s="327" t="s">
        <v>502</v>
      </c>
      <c r="E41" s="328">
        <v>3.5</v>
      </c>
      <c r="F41" s="329">
        <v>0.66</v>
      </c>
      <c r="G41" s="330">
        <v>0.25</v>
      </c>
      <c r="H41" s="331">
        <f t="shared" si="0"/>
        <v>0.875</v>
      </c>
      <c r="I41" s="331">
        <v>1</v>
      </c>
      <c r="J41" s="331">
        <v>3</v>
      </c>
      <c r="K41" s="329" t="s">
        <v>118</v>
      </c>
    </row>
    <row r="42" spans="2:11">
      <c r="B42" s="326" t="s">
        <v>170</v>
      </c>
      <c r="C42" s="326" t="s">
        <v>501</v>
      </c>
      <c r="D42" s="327" t="s">
        <v>502</v>
      </c>
      <c r="E42" s="328">
        <v>4</v>
      </c>
      <c r="F42" s="329">
        <v>0.66</v>
      </c>
      <c r="G42" s="330">
        <v>0.25</v>
      </c>
      <c r="H42" s="331">
        <f t="shared" si="0"/>
        <v>1</v>
      </c>
      <c r="I42" s="331">
        <v>1</v>
      </c>
      <c r="J42" s="331">
        <v>3</v>
      </c>
      <c r="K42" s="329" t="s">
        <v>118</v>
      </c>
    </row>
    <row r="43" spans="2:11">
      <c r="B43" s="326" t="s">
        <v>171</v>
      </c>
      <c r="C43" s="326" t="s">
        <v>501</v>
      </c>
      <c r="D43" s="327" t="s">
        <v>502</v>
      </c>
      <c r="E43" s="328">
        <v>4.5</v>
      </c>
      <c r="F43" s="329">
        <v>0.66</v>
      </c>
      <c r="G43" s="330">
        <v>0.25</v>
      </c>
      <c r="H43" s="331">
        <f t="shared" si="0"/>
        <v>1.125</v>
      </c>
      <c r="I43" s="331">
        <v>1</v>
      </c>
      <c r="J43" s="331">
        <v>3</v>
      </c>
      <c r="K43" s="329" t="s">
        <v>118</v>
      </c>
    </row>
    <row r="44" spans="2:11">
      <c r="B44" s="326" t="s">
        <v>172</v>
      </c>
      <c r="C44" s="326" t="s">
        <v>501</v>
      </c>
      <c r="D44" s="327" t="s">
        <v>502</v>
      </c>
      <c r="E44" s="328">
        <v>5</v>
      </c>
      <c r="F44" s="329">
        <v>0.66</v>
      </c>
      <c r="G44" s="330">
        <v>0.25</v>
      </c>
      <c r="H44" s="331">
        <f t="shared" si="0"/>
        <v>1.25</v>
      </c>
      <c r="I44" s="331">
        <v>1</v>
      </c>
      <c r="J44" s="331">
        <v>3</v>
      </c>
      <c r="K44" s="329" t="s">
        <v>118</v>
      </c>
    </row>
    <row r="45" spans="2:11">
      <c r="B45" s="326" t="s">
        <v>173</v>
      </c>
      <c r="C45" s="326" t="s">
        <v>501</v>
      </c>
      <c r="D45" s="327" t="s">
        <v>502</v>
      </c>
      <c r="E45" s="328">
        <v>5.5</v>
      </c>
      <c r="F45" s="329">
        <v>0.66</v>
      </c>
      <c r="G45" s="330">
        <v>0.25</v>
      </c>
      <c r="H45" s="331">
        <f t="shared" si="0"/>
        <v>1.375</v>
      </c>
      <c r="I45" s="331">
        <v>1</v>
      </c>
      <c r="J45" s="331">
        <v>3</v>
      </c>
      <c r="K45" s="329" t="s">
        <v>118</v>
      </c>
    </row>
    <row r="46" spans="2:11">
      <c r="B46" s="326" t="s">
        <v>174</v>
      </c>
      <c r="C46" s="326" t="s">
        <v>501</v>
      </c>
      <c r="D46" s="327" t="s">
        <v>502</v>
      </c>
      <c r="E46" s="328">
        <v>6</v>
      </c>
      <c r="F46" s="329">
        <v>0.66</v>
      </c>
      <c r="G46" s="330">
        <v>0.25</v>
      </c>
      <c r="H46" s="331">
        <f t="shared" si="0"/>
        <v>1.5</v>
      </c>
      <c r="I46" s="331">
        <v>1</v>
      </c>
      <c r="J46" s="331">
        <v>3</v>
      </c>
      <c r="K46" s="329" t="s">
        <v>118</v>
      </c>
    </row>
    <row r="47" spans="2:11">
      <c r="B47" s="326" t="s">
        <v>175</v>
      </c>
      <c r="C47" s="326" t="s">
        <v>501</v>
      </c>
      <c r="D47" s="327" t="s">
        <v>502</v>
      </c>
      <c r="E47" s="328">
        <v>6.5</v>
      </c>
      <c r="F47" s="329">
        <v>0.66</v>
      </c>
      <c r="G47" s="330">
        <v>0.25</v>
      </c>
      <c r="H47" s="331">
        <f t="shared" si="0"/>
        <v>1.625</v>
      </c>
      <c r="I47" s="331">
        <v>1</v>
      </c>
      <c r="J47" s="331">
        <v>3</v>
      </c>
      <c r="K47" s="329" t="s">
        <v>118</v>
      </c>
    </row>
    <row r="48" spans="2:11">
      <c r="B48" s="326" t="s">
        <v>176</v>
      </c>
      <c r="C48" s="326" t="s">
        <v>501</v>
      </c>
      <c r="D48" s="327" t="s">
        <v>502</v>
      </c>
      <c r="E48" s="328">
        <v>7</v>
      </c>
      <c r="F48" s="329">
        <v>0.66</v>
      </c>
      <c r="G48" s="330">
        <v>0.25</v>
      </c>
      <c r="H48" s="331">
        <f t="shared" si="0"/>
        <v>1.75</v>
      </c>
      <c r="I48" s="331">
        <v>1</v>
      </c>
      <c r="J48" s="331">
        <v>3</v>
      </c>
      <c r="K48" s="329" t="s">
        <v>118</v>
      </c>
    </row>
    <row r="49" spans="2:11">
      <c r="B49" s="326" t="s">
        <v>177</v>
      </c>
      <c r="C49" s="326" t="s">
        <v>501</v>
      </c>
      <c r="D49" s="327" t="s">
        <v>502</v>
      </c>
      <c r="E49" s="328">
        <v>7.5</v>
      </c>
      <c r="F49" s="329">
        <v>0.66</v>
      </c>
      <c r="G49" s="330">
        <v>0.25</v>
      </c>
      <c r="H49" s="331">
        <f t="shared" si="0"/>
        <v>1.875</v>
      </c>
      <c r="I49" s="331">
        <v>1</v>
      </c>
      <c r="J49" s="331">
        <v>3</v>
      </c>
      <c r="K49" s="329" t="s">
        <v>118</v>
      </c>
    </row>
    <row r="50" spans="2:11">
      <c r="B50" s="326" t="s">
        <v>178</v>
      </c>
      <c r="C50" s="326" t="s">
        <v>501</v>
      </c>
      <c r="D50" s="327" t="s">
        <v>502</v>
      </c>
      <c r="E50" s="328">
        <v>8</v>
      </c>
      <c r="F50" s="329">
        <v>0.66</v>
      </c>
      <c r="G50" s="330">
        <v>0.25</v>
      </c>
      <c r="H50" s="331">
        <f t="shared" si="0"/>
        <v>2</v>
      </c>
      <c r="I50" s="331">
        <v>1</v>
      </c>
      <c r="J50" s="331">
        <v>3</v>
      </c>
      <c r="K50" s="329" t="s">
        <v>118</v>
      </c>
    </row>
    <row r="51" spans="2:11">
      <c r="B51" s="326" t="s">
        <v>179</v>
      </c>
      <c r="C51" s="326" t="s">
        <v>501</v>
      </c>
      <c r="D51" s="327" t="s">
        <v>502</v>
      </c>
      <c r="E51" s="328">
        <v>8.5</v>
      </c>
      <c r="F51" s="329">
        <v>0.66</v>
      </c>
      <c r="G51" s="330">
        <v>0.25</v>
      </c>
      <c r="H51" s="331">
        <f t="shared" si="0"/>
        <v>2.125</v>
      </c>
      <c r="I51" s="331">
        <v>1</v>
      </c>
      <c r="J51" s="331">
        <v>3</v>
      </c>
      <c r="K51" s="329" t="s">
        <v>118</v>
      </c>
    </row>
    <row r="52" spans="2:11">
      <c r="B52" s="326" t="s">
        <v>180</v>
      </c>
      <c r="C52" s="326" t="s">
        <v>501</v>
      </c>
      <c r="D52" s="327" t="s">
        <v>502</v>
      </c>
      <c r="E52" s="328">
        <v>9</v>
      </c>
      <c r="F52" s="329">
        <v>0.66</v>
      </c>
      <c r="G52" s="330">
        <v>0.25</v>
      </c>
      <c r="H52" s="331">
        <f t="shared" si="0"/>
        <v>2.25</v>
      </c>
      <c r="I52" s="331">
        <v>1</v>
      </c>
      <c r="J52" s="331">
        <v>3</v>
      </c>
      <c r="K52" s="329" t="s">
        <v>118</v>
      </c>
    </row>
    <row r="53" spans="2:11">
      <c r="B53" s="326" t="s">
        <v>181</v>
      </c>
      <c r="C53" s="326" t="s">
        <v>501</v>
      </c>
      <c r="D53" s="327" t="s">
        <v>502</v>
      </c>
      <c r="E53" s="328">
        <v>9.5</v>
      </c>
      <c r="F53" s="329">
        <v>0.66</v>
      </c>
      <c r="G53" s="330">
        <v>0.25</v>
      </c>
      <c r="H53" s="331">
        <f t="shared" si="0"/>
        <v>2.375</v>
      </c>
      <c r="I53" s="331">
        <v>1</v>
      </c>
      <c r="J53" s="331">
        <v>3</v>
      </c>
      <c r="K53" s="329" t="s">
        <v>118</v>
      </c>
    </row>
    <row r="54" spans="2:11">
      <c r="B54" s="326" t="s">
        <v>182</v>
      </c>
      <c r="C54" s="326" t="s">
        <v>501</v>
      </c>
      <c r="D54" s="327" t="s">
        <v>502</v>
      </c>
      <c r="E54" s="328">
        <v>10</v>
      </c>
      <c r="F54" s="329">
        <v>0.66</v>
      </c>
      <c r="G54" s="330">
        <v>0.25</v>
      </c>
      <c r="H54" s="331">
        <f t="shared" si="0"/>
        <v>2.5</v>
      </c>
      <c r="I54" s="331">
        <v>1</v>
      </c>
      <c r="J54" s="331">
        <v>3</v>
      </c>
      <c r="K54" s="329" t="s">
        <v>118</v>
      </c>
    </row>
    <row r="55" spans="2:11">
      <c r="B55" s="326" t="s">
        <v>183</v>
      </c>
      <c r="C55" s="326" t="s">
        <v>501</v>
      </c>
      <c r="D55" s="327" t="s">
        <v>502</v>
      </c>
      <c r="E55" s="328">
        <v>10.5</v>
      </c>
      <c r="F55" s="329">
        <v>0.66</v>
      </c>
      <c r="G55" s="330">
        <v>0.25</v>
      </c>
      <c r="H55" s="331">
        <f t="shared" si="0"/>
        <v>2.625</v>
      </c>
      <c r="I55" s="331">
        <v>1</v>
      </c>
      <c r="J55" s="331">
        <v>3</v>
      </c>
      <c r="K55" s="329" t="s">
        <v>118</v>
      </c>
    </row>
    <row r="56" spans="2:11">
      <c r="B56" s="326" t="s">
        <v>184</v>
      </c>
      <c r="C56" s="326" t="s">
        <v>501</v>
      </c>
      <c r="D56" s="327" t="s">
        <v>502</v>
      </c>
      <c r="E56" s="328">
        <v>11</v>
      </c>
      <c r="F56" s="329">
        <v>0.66</v>
      </c>
      <c r="G56" s="330">
        <v>0.25</v>
      </c>
      <c r="H56" s="331">
        <f t="shared" si="0"/>
        <v>2.75</v>
      </c>
      <c r="I56" s="331">
        <v>1</v>
      </c>
      <c r="J56" s="331">
        <v>3</v>
      </c>
      <c r="K56" s="329" t="s">
        <v>118</v>
      </c>
    </row>
    <row r="57" spans="2:11">
      <c r="B57" s="326" t="s">
        <v>185</v>
      </c>
      <c r="C57" s="326" t="s">
        <v>501</v>
      </c>
      <c r="D57" s="327" t="s">
        <v>502</v>
      </c>
      <c r="E57" s="328">
        <v>3.5</v>
      </c>
      <c r="F57" s="329">
        <v>0.66</v>
      </c>
      <c r="G57" s="330">
        <v>0.35</v>
      </c>
      <c r="H57" s="331">
        <f t="shared" si="0"/>
        <v>1.2249999999999999</v>
      </c>
      <c r="I57" s="331">
        <v>1</v>
      </c>
      <c r="J57" s="331">
        <v>3</v>
      </c>
      <c r="K57" s="329" t="s">
        <v>118</v>
      </c>
    </row>
    <row r="58" spans="2:11">
      <c r="B58" s="326" t="s">
        <v>186</v>
      </c>
      <c r="C58" s="326" t="s">
        <v>501</v>
      </c>
      <c r="D58" s="327" t="s">
        <v>502</v>
      </c>
      <c r="E58" s="328">
        <v>4</v>
      </c>
      <c r="F58" s="329">
        <v>0.66</v>
      </c>
      <c r="G58" s="330">
        <v>0.35</v>
      </c>
      <c r="H58" s="331">
        <f t="shared" si="0"/>
        <v>1.4</v>
      </c>
      <c r="I58" s="331">
        <v>1</v>
      </c>
      <c r="J58" s="331">
        <v>3</v>
      </c>
      <c r="K58" s="329" t="s">
        <v>118</v>
      </c>
    </row>
    <row r="59" spans="2:11">
      <c r="B59" s="326" t="s">
        <v>187</v>
      </c>
      <c r="C59" s="326" t="s">
        <v>501</v>
      </c>
      <c r="D59" s="327" t="s">
        <v>502</v>
      </c>
      <c r="E59" s="328">
        <v>4.5</v>
      </c>
      <c r="F59" s="329">
        <v>0.66</v>
      </c>
      <c r="G59" s="330">
        <v>0.35</v>
      </c>
      <c r="H59" s="331">
        <f t="shared" si="0"/>
        <v>1.575</v>
      </c>
      <c r="I59" s="331">
        <v>1</v>
      </c>
      <c r="J59" s="331">
        <v>3</v>
      </c>
      <c r="K59" s="329" t="s">
        <v>118</v>
      </c>
    </row>
    <row r="60" spans="2:11">
      <c r="B60" s="326" t="s">
        <v>188</v>
      </c>
      <c r="C60" s="326" t="s">
        <v>501</v>
      </c>
      <c r="D60" s="327" t="s">
        <v>502</v>
      </c>
      <c r="E60" s="328">
        <v>5</v>
      </c>
      <c r="F60" s="329">
        <v>0.66</v>
      </c>
      <c r="G60" s="330">
        <v>0.35</v>
      </c>
      <c r="H60" s="331">
        <f t="shared" si="0"/>
        <v>1.75</v>
      </c>
      <c r="I60" s="331">
        <v>1</v>
      </c>
      <c r="J60" s="331">
        <v>3</v>
      </c>
      <c r="K60" s="329" t="s">
        <v>118</v>
      </c>
    </row>
    <row r="61" spans="2:11">
      <c r="B61" s="326" t="s">
        <v>189</v>
      </c>
      <c r="C61" s="326" t="s">
        <v>501</v>
      </c>
      <c r="D61" s="327" t="s">
        <v>502</v>
      </c>
      <c r="E61" s="328">
        <v>5.5</v>
      </c>
      <c r="F61" s="329">
        <v>0.66</v>
      </c>
      <c r="G61" s="330">
        <v>0.35</v>
      </c>
      <c r="H61" s="331">
        <f t="shared" si="0"/>
        <v>1.9249999999999998</v>
      </c>
      <c r="I61" s="331">
        <v>1</v>
      </c>
      <c r="J61" s="331">
        <v>3</v>
      </c>
      <c r="K61" s="329" t="s">
        <v>118</v>
      </c>
    </row>
    <row r="62" spans="2:11">
      <c r="B62" s="326" t="s">
        <v>190</v>
      </c>
      <c r="C62" s="326" t="s">
        <v>501</v>
      </c>
      <c r="D62" s="327" t="s">
        <v>502</v>
      </c>
      <c r="E62" s="328">
        <v>6</v>
      </c>
      <c r="F62" s="329">
        <v>0.66</v>
      </c>
      <c r="G62" s="330">
        <v>0.35</v>
      </c>
      <c r="H62" s="331">
        <f t="shared" si="0"/>
        <v>2.0999999999999996</v>
      </c>
      <c r="I62" s="331">
        <v>1</v>
      </c>
      <c r="J62" s="331">
        <v>3</v>
      </c>
      <c r="K62" s="329" t="s">
        <v>118</v>
      </c>
    </row>
    <row r="63" spans="2:11">
      <c r="B63" s="326" t="s">
        <v>191</v>
      </c>
      <c r="C63" s="326" t="s">
        <v>501</v>
      </c>
      <c r="D63" s="327" t="s">
        <v>502</v>
      </c>
      <c r="E63" s="328">
        <v>6.5</v>
      </c>
      <c r="F63" s="329">
        <v>0.66</v>
      </c>
      <c r="G63" s="330">
        <v>0.35</v>
      </c>
      <c r="H63" s="331">
        <f t="shared" si="0"/>
        <v>2.2749999999999999</v>
      </c>
      <c r="I63" s="331">
        <v>1</v>
      </c>
      <c r="J63" s="331">
        <v>3</v>
      </c>
      <c r="K63" s="329" t="s">
        <v>118</v>
      </c>
    </row>
    <row r="64" spans="2:11">
      <c r="B64" s="326" t="s">
        <v>192</v>
      </c>
      <c r="C64" s="326" t="s">
        <v>501</v>
      </c>
      <c r="D64" s="327" t="s">
        <v>502</v>
      </c>
      <c r="E64" s="328">
        <v>7</v>
      </c>
      <c r="F64" s="329">
        <v>0.66</v>
      </c>
      <c r="G64" s="330">
        <v>0.35</v>
      </c>
      <c r="H64" s="331">
        <f t="shared" si="0"/>
        <v>2.4499999999999997</v>
      </c>
      <c r="I64" s="331">
        <v>1</v>
      </c>
      <c r="J64" s="331">
        <v>3</v>
      </c>
      <c r="K64" s="329" t="s">
        <v>118</v>
      </c>
    </row>
    <row r="65" spans="2:11">
      <c r="B65" s="326" t="s">
        <v>193</v>
      </c>
      <c r="C65" s="326" t="s">
        <v>501</v>
      </c>
      <c r="D65" s="327" t="s">
        <v>502</v>
      </c>
      <c r="E65" s="328">
        <v>7.5</v>
      </c>
      <c r="F65" s="329">
        <v>0.66</v>
      </c>
      <c r="G65" s="330">
        <v>0.35</v>
      </c>
      <c r="H65" s="331">
        <f t="shared" si="0"/>
        <v>2.625</v>
      </c>
      <c r="I65" s="331">
        <v>1</v>
      </c>
      <c r="J65" s="331">
        <v>3</v>
      </c>
      <c r="K65" s="329" t="s">
        <v>118</v>
      </c>
    </row>
    <row r="66" spans="2:11">
      <c r="B66" s="326" t="s">
        <v>194</v>
      </c>
      <c r="C66" s="326" t="s">
        <v>501</v>
      </c>
      <c r="D66" s="327" t="s">
        <v>502</v>
      </c>
      <c r="E66" s="328">
        <v>8</v>
      </c>
      <c r="F66" s="329">
        <v>0.66</v>
      </c>
      <c r="G66" s="330">
        <v>0.35</v>
      </c>
      <c r="H66" s="331">
        <f t="shared" si="0"/>
        <v>2.8</v>
      </c>
      <c r="I66" s="331">
        <v>1</v>
      </c>
      <c r="J66" s="331">
        <v>3</v>
      </c>
      <c r="K66" s="329" t="s">
        <v>118</v>
      </c>
    </row>
    <row r="67" spans="2:11">
      <c r="B67" s="326" t="s">
        <v>195</v>
      </c>
      <c r="C67" s="326" t="s">
        <v>501</v>
      </c>
      <c r="D67" s="327" t="s">
        <v>502</v>
      </c>
      <c r="E67" s="328">
        <v>8.5</v>
      </c>
      <c r="F67" s="329">
        <v>0.66</v>
      </c>
      <c r="G67" s="330">
        <v>0.35</v>
      </c>
      <c r="H67" s="331">
        <f t="shared" si="0"/>
        <v>2.9749999999999996</v>
      </c>
      <c r="I67" s="331">
        <v>1</v>
      </c>
      <c r="J67" s="331">
        <v>3</v>
      </c>
      <c r="K67" s="329" t="s">
        <v>118</v>
      </c>
    </row>
    <row r="68" spans="2:11">
      <c r="B68" s="326" t="s">
        <v>196</v>
      </c>
      <c r="C68" s="326" t="s">
        <v>501</v>
      </c>
      <c r="D68" s="327" t="s">
        <v>502</v>
      </c>
      <c r="E68" s="328">
        <v>9</v>
      </c>
      <c r="F68" s="329">
        <v>0.66</v>
      </c>
      <c r="G68" s="330">
        <v>0.35</v>
      </c>
      <c r="H68" s="331">
        <f t="shared" ref="H68:H131" si="1">E68*G68</f>
        <v>3.15</v>
      </c>
      <c r="I68" s="331">
        <v>1</v>
      </c>
      <c r="J68" s="331">
        <v>3</v>
      </c>
      <c r="K68" s="329" t="s">
        <v>118</v>
      </c>
    </row>
    <row r="69" spans="2:11">
      <c r="B69" s="326" t="s">
        <v>197</v>
      </c>
      <c r="C69" s="326" t="s">
        <v>501</v>
      </c>
      <c r="D69" s="327" t="s">
        <v>502</v>
      </c>
      <c r="E69" s="328">
        <v>9.5</v>
      </c>
      <c r="F69" s="329">
        <v>0.66</v>
      </c>
      <c r="G69" s="330">
        <v>0.35</v>
      </c>
      <c r="H69" s="331">
        <f t="shared" si="1"/>
        <v>3.3249999999999997</v>
      </c>
      <c r="I69" s="331">
        <v>1</v>
      </c>
      <c r="J69" s="331">
        <v>3</v>
      </c>
      <c r="K69" s="329" t="s">
        <v>118</v>
      </c>
    </row>
    <row r="70" spans="2:11">
      <c r="B70" s="326" t="s">
        <v>198</v>
      </c>
      <c r="C70" s="326" t="s">
        <v>501</v>
      </c>
      <c r="D70" s="327" t="s">
        <v>502</v>
      </c>
      <c r="E70" s="328">
        <v>10</v>
      </c>
      <c r="F70" s="329">
        <v>0.66</v>
      </c>
      <c r="G70" s="330">
        <v>0.35</v>
      </c>
      <c r="H70" s="331">
        <f t="shared" si="1"/>
        <v>3.5</v>
      </c>
      <c r="I70" s="331">
        <v>1</v>
      </c>
      <c r="J70" s="331">
        <v>3</v>
      </c>
      <c r="K70" s="329" t="s">
        <v>118</v>
      </c>
    </row>
    <row r="71" spans="2:11">
      <c r="B71" s="326" t="s">
        <v>199</v>
      </c>
      <c r="C71" s="326" t="s">
        <v>501</v>
      </c>
      <c r="D71" s="327" t="s">
        <v>502</v>
      </c>
      <c r="E71" s="328">
        <v>10.5</v>
      </c>
      <c r="F71" s="329">
        <v>0.66</v>
      </c>
      <c r="G71" s="330">
        <v>0.35</v>
      </c>
      <c r="H71" s="331">
        <f t="shared" si="1"/>
        <v>3.6749999999999998</v>
      </c>
      <c r="I71" s="331">
        <v>1</v>
      </c>
      <c r="J71" s="331">
        <v>3</v>
      </c>
      <c r="K71" s="329" t="s">
        <v>118</v>
      </c>
    </row>
    <row r="72" spans="2:11">
      <c r="B72" s="326" t="s">
        <v>200</v>
      </c>
      <c r="C72" s="326" t="s">
        <v>501</v>
      </c>
      <c r="D72" s="327" t="s">
        <v>502</v>
      </c>
      <c r="E72" s="328">
        <v>11</v>
      </c>
      <c r="F72" s="329">
        <v>0.66</v>
      </c>
      <c r="G72" s="330">
        <v>0.35</v>
      </c>
      <c r="H72" s="331">
        <f t="shared" si="1"/>
        <v>3.8499999999999996</v>
      </c>
      <c r="I72" s="331">
        <v>1</v>
      </c>
      <c r="J72" s="331">
        <v>3</v>
      </c>
      <c r="K72" s="329" t="s">
        <v>118</v>
      </c>
    </row>
    <row r="73" spans="2:11">
      <c r="B73" s="326" t="s">
        <v>201</v>
      </c>
      <c r="C73" s="326" t="s">
        <v>501</v>
      </c>
      <c r="D73" s="327" t="s">
        <v>502</v>
      </c>
      <c r="E73" s="328">
        <v>3.5</v>
      </c>
      <c r="F73" s="329">
        <v>0.66</v>
      </c>
      <c r="G73" s="330">
        <v>0.45</v>
      </c>
      <c r="H73" s="331">
        <f t="shared" si="1"/>
        <v>1.575</v>
      </c>
      <c r="I73" s="331">
        <v>1</v>
      </c>
      <c r="J73" s="331">
        <v>3</v>
      </c>
      <c r="K73" s="329" t="s">
        <v>118</v>
      </c>
    </row>
    <row r="74" spans="2:11">
      <c r="B74" s="326" t="s">
        <v>202</v>
      </c>
      <c r="C74" s="326" t="s">
        <v>501</v>
      </c>
      <c r="D74" s="327" t="s">
        <v>502</v>
      </c>
      <c r="E74" s="328">
        <v>4</v>
      </c>
      <c r="F74" s="329">
        <v>0.66</v>
      </c>
      <c r="G74" s="330">
        <v>0.45</v>
      </c>
      <c r="H74" s="331">
        <f t="shared" si="1"/>
        <v>1.8</v>
      </c>
      <c r="I74" s="331">
        <v>1</v>
      </c>
      <c r="J74" s="331">
        <v>3</v>
      </c>
      <c r="K74" s="329" t="s">
        <v>118</v>
      </c>
    </row>
    <row r="75" spans="2:11">
      <c r="B75" s="326" t="s">
        <v>203</v>
      </c>
      <c r="C75" s="326" t="s">
        <v>501</v>
      </c>
      <c r="D75" s="327" t="s">
        <v>502</v>
      </c>
      <c r="E75" s="328">
        <v>4.5</v>
      </c>
      <c r="F75" s="329">
        <v>0.66</v>
      </c>
      <c r="G75" s="330">
        <v>0.45</v>
      </c>
      <c r="H75" s="331">
        <f t="shared" si="1"/>
        <v>2.0249999999999999</v>
      </c>
      <c r="I75" s="331">
        <v>1</v>
      </c>
      <c r="J75" s="331">
        <v>3</v>
      </c>
      <c r="K75" s="329" t="s">
        <v>118</v>
      </c>
    </row>
    <row r="76" spans="2:11">
      <c r="B76" s="326" t="s">
        <v>204</v>
      </c>
      <c r="C76" s="326" t="s">
        <v>501</v>
      </c>
      <c r="D76" s="327" t="s">
        <v>502</v>
      </c>
      <c r="E76" s="328">
        <v>5</v>
      </c>
      <c r="F76" s="329">
        <v>0.66</v>
      </c>
      <c r="G76" s="330">
        <v>0.45</v>
      </c>
      <c r="H76" s="331">
        <f t="shared" si="1"/>
        <v>2.25</v>
      </c>
      <c r="I76" s="331">
        <v>1</v>
      </c>
      <c r="J76" s="331">
        <v>3</v>
      </c>
      <c r="K76" s="329" t="s">
        <v>118</v>
      </c>
    </row>
    <row r="77" spans="2:11">
      <c r="B77" s="326" t="s">
        <v>205</v>
      </c>
      <c r="C77" s="326" t="s">
        <v>501</v>
      </c>
      <c r="D77" s="327" t="s">
        <v>502</v>
      </c>
      <c r="E77" s="328">
        <v>5.5</v>
      </c>
      <c r="F77" s="329">
        <v>0.66</v>
      </c>
      <c r="G77" s="330">
        <v>0.45</v>
      </c>
      <c r="H77" s="331">
        <f t="shared" si="1"/>
        <v>2.4750000000000001</v>
      </c>
      <c r="I77" s="331">
        <v>1</v>
      </c>
      <c r="J77" s="331">
        <v>3</v>
      </c>
      <c r="K77" s="329" t="s">
        <v>118</v>
      </c>
    </row>
    <row r="78" spans="2:11">
      <c r="B78" s="326" t="s">
        <v>206</v>
      </c>
      <c r="C78" s="326" t="s">
        <v>501</v>
      </c>
      <c r="D78" s="327" t="s">
        <v>502</v>
      </c>
      <c r="E78" s="328">
        <v>6</v>
      </c>
      <c r="F78" s="329">
        <v>0.66</v>
      </c>
      <c r="G78" s="330">
        <v>0.45</v>
      </c>
      <c r="H78" s="331">
        <f t="shared" si="1"/>
        <v>2.7</v>
      </c>
      <c r="I78" s="331">
        <v>1</v>
      </c>
      <c r="J78" s="331">
        <v>3</v>
      </c>
      <c r="K78" s="329" t="s">
        <v>118</v>
      </c>
    </row>
    <row r="79" spans="2:11">
      <c r="B79" s="326" t="s">
        <v>207</v>
      </c>
      <c r="C79" s="326" t="s">
        <v>501</v>
      </c>
      <c r="D79" s="327" t="s">
        <v>502</v>
      </c>
      <c r="E79" s="328">
        <v>6.5</v>
      </c>
      <c r="F79" s="329">
        <v>0.66</v>
      </c>
      <c r="G79" s="330">
        <v>0.45</v>
      </c>
      <c r="H79" s="331">
        <f t="shared" si="1"/>
        <v>2.9250000000000003</v>
      </c>
      <c r="I79" s="331">
        <v>1</v>
      </c>
      <c r="J79" s="331">
        <v>3</v>
      </c>
      <c r="K79" s="329" t="s">
        <v>118</v>
      </c>
    </row>
    <row r="80" spans="2:11">
      <c r="B80" s="326" t="s">
        <v>208</v>
      </c>
      <c r="C80" s="326" t="s">
        <v>501</v>
      </c>
      <c r="D80" s="327" t="s">
        <v>502</v>
      </c>
      <c r="E80" s="328">
        <v>7</v>
      </c>
      <c r="F80" s="329">
        <v>0.66</v>
      </c>
      <c r="G80" s="330">
        <v>0.45</v>
      </c>
      <c r="H80" s="331">
        <f t="shared" si="1"/>
        <v>3.15</v>
      </c>
      <c r="I80" s="331">
        <v>1</v>
      </c>
      <c r="J80" s="331">
        <v>3</v>
      </c>
      <c r="K80" s="329" t="s">
        <v>118</v>
      </c>
    </row>
    <row r="81" spans="2:11">
      <c r="B81" s="326" t="s">
        <v>209</v>
      </c>
      <c r="C81" s="326" t="s">
        <v>501</v>
      </c>
      <c r="D81" s="327" t="s">
        <v>502</v>
      </c>
      <c r="E81" s="328">
        <v>7.5</v>
      </c>
      <c r="F81" s="329">
        <v>0.66</v>
      </c>
      <c r="G81" s="330">
        <v>0.45</v>
      </c>
      <c r="H81" s="331">
        <f t="shared" si="1"/>
        <v>3.375</v>
      </c>
      <c r="I81" s="331">
        <v>1</v>
      </c>
      <c r="J81" s="331">
        <v>3</v>
      </c>
      <c r="K81" s="329" t="s">
        <v>118</v>
      </c>
    </row>
    <row r="82" spans="2:11">
      <c r="B82" s="326" t="s">
        <v>210</v>
      </c>
      <c r="C82" s="326" t="s">
        <v>501</v>
      </c>
      <c r="D82" s="327" t="s">
        <v>502</v>
      </c>
      <c r="E82" s="328">
        <v>8</v>
      </c>
      <c r="F82" s="329">
        <v>0.66</v>
      </c>
      <c r="G82" s="330">
        <v>0.45</v>
      </c>
      <c r="H82" s="331">
        <f t="shared" si="1"/>
        <v>3.6</v>
      </c>
      <c r="I82" s="331">
        <v>1</v>
      </c>
      <c r="J82" s="331">
        <v>3</v>
      </c>
      <c r="K82" s="329" t="s">
        <v>118</v>
      </c>
    </row>
    <row r="83" spans="2:11">
      <c r="B83" s="326" t="s">
        <v>211</v>
      </c>
      <c r="C83" s="326" t="s">
        <v>501</v>
      </c>
      <c r="D83" s="327" t="s">
        <v>502</v>
      </c>
      <c r="E83" s="328">
        <v>8.5</v>
      </c>
      <c r="F83" s="329">
        <v>0.66</v>
      </c>
      <c r="G83" s="330">
        <v>0.45</v>
      </c>
      <c r="H83" s="331">
        <f t="shared" si="1"/>
        <v>3.8250000000000002</v>
      </c>
      <c r="I83" s="331">
        <v>1</v>
      </c>
      <c r="J83" s="331">
        <v>3</v>
      </c>
      <c r="K83" s="329" t="s">
        <v>118</v>
      </c>
    </row>
    <row r="84" spans="2:11">
      <c r="B84" s="326" t="s">
        <v>212</v>
      </c>
      <c r="C84" s="326" t="s">
        <v>501</v>
      </c>
      <c r="D84" s="327" t="s">
        <v>502</v>
      </c>
      <c r="E84" s="328">
        <v>9</v>
      </c>
      <c r="F84" s="329">
        <v>0.66</v>
      </c>
      <c r="G84" s="330">
        <v>0.45</v>
      </c>
      <c r="H84" s="331">
        <f t="shared" si="1"/>
        <v>4.05</v>
      </c>
      <c r="I84" s="331">
        <v>1</v>
      </c>
      <c r="J84" s="331">
        <v>3</v>
      </c>
      <c r="K84" s="329" t="s">
        <v>118</v>
      </c>
    </row>
    <row r="85" spans="2:11">
      <c r="B85" s="326" t="s">
        <v>213</v>
      </c>
      <c r="C85" s="326" t="s">
        <v>501</v>
      </c>
      <c r="D85" s="327" t="s">
        <v>502</v>
      </c>
      <c r="E85" s="328">
        <v>9.5</v>
      </c>
      <c r="F85" s="329">
        <v>0.66</v>
      </c>
      <c r="G85" s="330">
        <v>0.45</v>
      </c>
      <c r="H85" s="331">
        <f t="shared" si="1"/>
        <v>4.2750000000000004</v>
      </c>
      <c r="I85" s="331">
        <v>1</v>
      </c>
      <c r="J85" s="331">
        <v>3</v>
      </c>
      <c r="K85" s="329" t="s">
        <v>118</v>
      </c>
    </row>
    <row r="86" spans="2:11">
      <c r="B86" s="326" t="s">
        <v>214</v>
      </c>
      <c r="C86" s="326" t="s">
        <v>501</v>
      </c>
      <c r="D86" s="327" t="s">
        <v>502</v>
      </c>
      <c r="E86" s="328">
        <v>10</v>
      </c>
      <c r="F86" s="329">
        <v>0.66</v>
      </c>
      <c r="G86" s="330">
        <v>0.45</v>
      </c>
      <c r="H86" s="331">
        <f t="shared" si="1"/>
        <v>4.5</v>
      </c>
      <c r="I86" s="331">
        <v>1</v>
      </c>
      <c r="J86" s="331">
        <v>3</v>
      </c>
      <c r="K86" s="329" t="s">
        <v>118</v>
      </c>
    </row>
    <row r="87" spans="2:11">
      <c r="B87" s="326" t="s">
        <v>215</v>
      </c>
      <c r="C87" s="326" t="s">
        <v>501</v>
      </c>
      <c r="D87" s="327" t="s">
        <v>502</v>
      </c>
      <c r="E87" s="328">
        <v>10.5</v>
      </c>
      <c r="F87" s="329">
        <v>0.66</v>
      </c>
      <c r="G87" s="330">
        <v>0.45</v>
      </c>
      <c r="H87" s="331">
        <f t="shared" si="1"/>
        <v>4.7250000000000005</v>
      </c>
      <c r="I87" s="331">
        <v>1</v>
      </c>
      <c r="J87" s="331">
        <v>3</v>
      </c>
      <c r="K87" s="329" t="s">
        <v>118</v>
      </c>
    </row>
    <row r="88" spans="2:11">
      <c r="B88" s="326" t="s">
        <v>216</v>
      </c>
      <c r="C88" s="326" t="s">
        <v>501</v>
      </c>
      <c r="D88" s="327" t="s">
        <v>502</v>
      </c>
      <c r="E88" s="328">
        <v>11</v>
      </c>
      <c r="F88" s="329">
        <v>0.66</v>
      </c>
      <c r="G88" s="330">
        <v>0.45</v>
      </c>
      <c r="H88" s="331">
        <f t="shared" si="1"/>
        <v>4.95</v>
      </c>
      <c r="I88" s="331">
        <v>1</v>
      </c>
      <c r="J88" s="331">
        <v>3</v>
      </c>
      <c r="K88" s="329" t="s">
        <v>118</v>
      </c>
    </row>
    <row r="89" spans="2:11">
      <c r="B89" s="332" t="s">
        <v>404</v>
      </c>
      <c r="C89" s="332" t="s">
        <v>501</v>
      </c>
      <c r="D89" s="333" t="s">
        <v>472</v>
      </c>
      <c r="E89" s="334">
        <v>3.5</v>
      </c>
      <c r="F89" s="335">
        <v>0.66</v>
      </c>
      <c r="G89" s="336">
        <v>0</v>
      </c>
      <c r="H89" s="337">
        <f t="shared" si="1"/>
        <v>0</v>
      </c>
      <c r="I89" s="337">
        <v>4</v>
      </c>
      <c r="J89" s="337">
        <v>0</v>
      </c>
      <c r="K89" s="335" t="s">
        <v>118</v>
      </c>
    </row>
    <row r="90" spans="2:11">
      <c r="B90" s="332" t="s">
        <v>405</v>
      </c>
      <c r="C90" s="332" t="s">
        <v>501</v>
      </c>
      <c r="D90" s="333" t="s">
        <v>472</v>
      </c>
      <c r="E90" s="334">
        <v>4</v>
      </c>
      <c r="F90" s="335">
        <v>0.66</v>
      </c>
      <c r="G90" s="336">
        <v>0</v>
      </c>
      <c r="H90" s="337">
        <f t="shared" si="1"/>
        <v>0</v>
      </c>
      <c r="I90" s="337">
        <v>4</v>
      </c>
      <c r="J90" s="337">
        <v>0</v>
      </c>
      <c r="K90" s="335" t="s">
        <v>118</v>
      </c>
    </row>
    <row r="91" spans="2:11">
      <c r="B91" s="332" t="s">
        <v>406</v>
      </c>
      <c r="C91" s="332" t="s">
        <v>501</v>
      </c>
      <c r="D91" s="333" t="s">
        <v>472</v>
      </c>
      <c r="E91" s="334">
        <v>4.5</v>
      </c>
      <c r="F91" s="335">
        <v>0.66</v>
      </c>
      <c r="G91" s="336">
        <v>0</v>
      </c>
      <c r="H91" s="337">
        <f t="shared" si="1"/>
        <v>0</v>
      </c>
      <c r="I91" s="337">
        <v>4</v>
      </c>
      <c r="J91" s="337">
        <v>0</v>
      </c>
      <c r="K91" s="335" t="s">
        <v>118</v>
      </c>
    </row>
    <row r="92" spans="2:11">
      <c r="B92" s="332" t="s">
        <v>407</v>
      </c>
      <c r="C92" s="332" t="s">
        <v>501</v>
      </c>
      <c r="D92" s="333" t="s">
        <v>472</v>
      </c>
      <c r="E92" s="334">
        <v>5</v>
      </c>
      <c r="F92" s="335">
        <v>0.66</v>
      </c>
      <c r="G92" s="336">
        <v>0</v>
      </c>
      <c r="H92" s="337">
        <f t="shared" si="1"/>
        <v>0</v>
      </c>
      <c r="I92" s="337">
        <v>4</v>
      </c>
      <c r="J92" s="337">
        <v>0</v>
      </c>
      <c r="K92" s="335" t="s">
        <v>118</v>
      </c>
    </row>
    <row r="93" spans="2:11">
      <c r="B93" s="332" t="s">
        <v>408</v>
      </c>
      <c r="C93" s="332" t="s">
        <v>501</v>
      </c>
      <c r="D93" s="333" t="s">
        <v>472</v>
      </c>
      <c r="E93" s="334">
        <v>5.5</v>
      </c>
      <c r="F93" s="335">
        <v>0.66</v>
      </c>
      <c r="G93" s="336">
        <v>0</v>
      </c>
      <c r="H93" s="337">
        <f t="shared" si="1"/>
        <v>0</v>
      </c>
      <c r="I93" s="337">
        <v>4</v>
      </c>
      <c r="J93" s="337">
        <v>0</v>
      </c>
      <c r="K93" s="335" t="s">
        <v>118</v>
      </c>
    </row>
    <row r="94" spans="2:11">
      <c r="B94" s="332" t="s">
        <v>409</v>
      </c>
      <c r="C94" s="332" t="s">
        <v>501</v>
      </c>
      <c r="D94" s="333" t="s">
        <v>472</v>
      </c>
      <c r="E94" s="334">
        <v>6</v>
      </c>
      <c r="F94" s="335">
        <v>0.66</v>
      </c>
      <c r="G94" s="336">
        <v>0</v>
      </c>
      <c r="H94" s="337">
        <f t="shared" si="1"/>
        <v>0</v>
      </c>
      <c r="I94" s="337">
        <v>4</v>
      </c>
      <c r="J94" s="337">
        <v>0</v>
      </c>
      <c r="K94" s="335" t="s">
        <v>118</v>
      </c>
    </row>
    <row r="95" spans="2:11">
      <c r="B95" s="332" t="s">
        <v>410</v>
      </c>
      <c r="C95" s="332" t="s">
        <v>501</v>
      </c>
      <c r="D95" s="333" t="s">
        <v>472</v>
      </c>
      <c r="E95" s="334">
        <v>6.5</v>
      </c>
      <c r="F95" s="335">
        <v>0.66</v>
      </c>
      <c r="G95" s="336">
        <v>0</v>
      </c>
      <c r="H95" s="337">
        <f t="shared" si="1"/>
        <v>0</v>
      </c>
      <c r="I95" s="337">
        <v>4</v>
      </c>
      <c r="J95" s="337">
        <v>0</v>
      </c>
      <c r="K95" s="335" t="s">
        <v>118</v>
      </c>
    </row>
    <row r="96" spans="2:11">
      <c r="B96" s="332" t="s">
        <v>411</v>
      </c>
      <c r="C96" s="332" t="s">
        <v>501</v>
      </c>
      <c r="D96" s="333" t="s">
        <v>472</v>
      </c>
      <c r="E96" s="334">
        <v>7</v>
      </c>
      <c r="F96" s="335">
        <v>0.66</v>
      </c>
      <c r="G96" s="336">
        <v>0</v>
      </c>
      <c r="H96" s="337">
        <f t="shared" si="1"/>
        <v>0</v>
      </c>
      <c r="I96" s="337">
        <v>4</v>
      </c>
      <c r="J96" s="337">
        <v>0</v>
      </c>
      <c r="K96" s="335" t="s">
        <v>118</v>
      </c>
    </row>
    <row r="97" spans="2:11">
      <c r="B97" s="332" t="s">
        <v>412</v>
      </c>
      <c r="C97" s="332" t="s">
        <v>501</v>
      </c>
      <c r="D97" s="333" t="s">
        <v>472</v>
      </c>
      <c r="E97" s="334">
        <v>7.5</v>
      </c>
      <c r="F97" s="335">
        <v>0.66</v>
      </c>
      <c r="G97" s="336">
        <v>0</v>
      </c>
      <c r="H97" s="337">
        <f t="shared" si="1"/>
        <v>0</v>
      </c>
      <c r="I97" s="337">
        <v>4</v>
      </c>
      <c r="J97" s="337">
        <v>0</v>
      </c>
      <c r="K97" s="335" t="s">
        <v>118</v>
      </c>
    </row>
    <row r="98" spans="2:11">
      <c r="B98" s="332" t="s">
        <v>413</v>
      </c>
      <c r="C98" s="332" t="s">
        <v>501</v>
      </c>
      <c r="D98" s="333" t="s">
        <v>472</v>
      </c>
      <c r="E98" s="334">
        <v>8</v>
      </c>
      <c r="F98" s="335">
        <v>0.66</v>
      </c>
      <c r="G98" s="336">
        <v>0</v>
      </c>
      <c r="H98" s="337">
        <f t="shared" si="1"/>
        <v>0</v>
      </c>
      <c r="I98" s="337">
        <v>4</v>
      </c>
      <c r="J98" s="337">
        <v>0</v>
      </c>
      <c r="K98" s="335" t="s">
        <v>118</v>
      </c>
    </row>
    <row r="99" spans="2:11">
      <c r="B99" s="332" t="s">
        <v>414</v>
      </c>
      <c r="C99" s="332" t="s">
        <v>501</v>
      </c>
      <c r="D99" s="333" t="s">
        <v>472</v>
      </c>
      <c r="E99" s="334">
        <v>8.5</v>
      </c>
      <c r="F99" s="335">
        <v>0.66</v>
      </c>
      <c r="G99" s="336">
        <v>0</v>
      </c>
      <c r="H99" s="337">
        <f t="shared" si="1"/>
        <v>0</v>
      </c>
      <c r="I99" s="337">
        <v>4</v>
      </c>
      <c r="J99" s="337">
        <v>0</v>
      </c>
      <c r="K99" s="335" t="s">
        <v>118</v>
      </c>
    </row>
    <row r="100" spans="2:11">
      <c r="B100" s="332" t="s">
        <v>415</v>
      </c>
      <c r="C100" s="332" t="s">
        <v>501</v>
      </c>
      <c r="D100" s="333" t="s">
        <v>472</v>
      </c>
      <c r="E100" s="334">
        <v>9</v>
      </c>
      <c r="F100" s="335">
        <v>0.66</v>
      </c>
      <c r="G100" s="336">
        <v>0</v>
      </c>
      <c r="H100" s="337">
        <f t="shared" si="1"/>
        <v>0</v>
      </c>
      <c r="I100" s="337">
        <v>4</v>
      </c>
      <c r="J100" s="337">
        <v>0</v>
      </c>
      <c r="K100" s="335" t="s">
        <v>118</v>
      </c>
    </row>
    <row r="101" spans="2:11">
      <c r="B101" s="332" t="s">
        <v>416</v>
      </c>
      <c r="C101" s="332" t="s">
        <v>501</v>
      </c>
      <c r="D101" s="333" t="s">
        <v>472</v>
      </c>
      <c r="E101" s="334">
        <v>9.5</v>
      </c>
      <c r="F101" s="335">
        <v>0.66</v>
      </c>
      <c r="G101" s="336">
        <v>0</v>
      </c>
      <c r="H101" s="337">
        <f t="shared" si="1"/>
        <v>0</v>
      </c>
      <c r="I101" s="337">
        <v>4</v>
      </c>
      <c r="J101" s="337">
        <v>0</v>
      </c>
      <c r="K101" s="335" t="s">
        <v>118</v>
      </c>
    </row>
    <row r="102" spans="2:11">
      <c r="B102" s="332" t="s">
        <v>417</v>
      </c>
      <c r="C102" s="332" t="s">
        <v>501</v>
      </c>
      <c r="D102" s="333" t="s">
        <v>472</v>
      </c>
      <c r="E102" s="334">
        <v>10</v>
      </c>
      <c r="F102" s="335">
        <v>0.66</v>
      </c>
      <c r="G102" s="336">
        <v>0</v>
      </c>
      <c r="H102" s="337">
        <f t="shared" si="1"/>
        <v>0</v>
      </c>
      <c r="I102" s="337">
        <v>4</v>
      </c>
      <c r="J102" s="337">
        <v>0</v>
      </c>
      <c r="K102" s="335" t="s">
        <v>118</v>
      </c>
    </row>
    <row r="103" spans="2:11">
      <c r="B103" s="332" t="s">
        <v>418</v>
      </c>
      <c r="C103" s="332" t="s">
        <v>501</v>
      </c>
      <c r="D103" s="333" t="s">
        <v>472</v>
      </c>
      <c r="E103" s="334">
        <v>10.5</v>
      </c>
      <c r="F103" s="335">
        <v>0.66</v>
      </c>
      <c r="G103" s="336">
        <v>0</v>
      </c>
      <c r="H103" s="337">
        <f t="shared" si="1"/>
        <v>0</v>
      </c>
      <c r="I103" s="337">
        <v>4</v>
      </c>
      <c r="J103" s="337">
        <v>0</v>
      </c>
      <c r="K103" s="335" t="s">
        <v>118</v>
      </c>
    </row>
    <row r="104" spans="2:11">
      <c r="B104" s="332" t="s">
        <v>419</v>
      </c>
      <c r="C104" s="332" t="s">
        <v>501</v>
      </c>
      <c r="D104" s="333" t="s">
        <v>472</v>
      </c>
      <c r="E104" s="334">
        <v>11</v>
      </c>
      <c r="F104" s="335">
        <v>0.66</v>
      </c>
      <c r="G104" s="336">
        <v>0</v>
      </c>
      <c r="H104" s="337">
        <f t="shared" si="1"/>
        <v>0</v>
      </c>
      <c r="I104" s="337">
        <v>4</v>
      </c>
      <c r="J104" s="337">
        <v>0</v>
      </c>
      <c r="K104" s="335" t="s">
        <v>118</v>
      </c>
    </row>
    <row r="105" spans="2:11">
      <c r="B105" s="326" t="s">
        <v>217</v>
      </c>
      <c r="C105" s="326" t="s">
        <v>503</v>
      </c>
      <c r="D105" s="327" t="s">
        <v>499</v>
      </c>
      <c r="E105" s="328">
        <v>3.5</v>
      </c>
      <c r="F105" s="329">
        <v>1</v>
      </c>
      <c r="G105" s="330">
        <v>0</v>
      </c>
      <c r="H105" s="331">
        <f t="shared" si="1"/>
        <v>0</v>
      </c>
      <c r="I105" s="331">
        <v>1</v>
      </c>
      <c r="J105" s="331">
        <v>1</v>
      </c>
      <c r="K105" s="329" t="s">
        <v>119</v>
      </c>
    </row>
    <row r="106" spans="2:11">
      <c r="B106" s="326" t="s">
        <v>218</v>
      </c>
      <c r="C106" s="326" t="s">
        <v>503</v>
      </c>
      <c r="D106" s="327" t="s">
        <v>499</v>
      </c>
      <c r="E106" s="328">
        <v>4</v>
      </c>
      <c r="F106" s="329">
        <v>1</v>
      </c>
      <c r="G106" s="330">
        <v>0</v>
      </c>
      <c r="H106" s="331">
        <f t="shared" si="1"/>
        <v>0</v>
      </c>
      <c r="I106" s="331">
        <v>1</v>
      </c>
      <c r="J106" s="331">
        <v>1</v>
      </c>
      <c r="K106" s="329" t="s">
        <v>119</v>
      </c>
    </row>
    <row r="107" spans="2:11">
      <c r="B107" s="326" t="s">
        <v>219</v>
      </c>
      <c r="C107" s="326" t="s">
        <v>503</v>
      </c>
      <c r="D107" s="327" t="s">
        <v>499</v>
      </c>
      <c r="E107" s="328">
        <v>4.5</v>
      </c>
      <c r="F107" s="329">
        <v>1</v>
      </c>
      <c r="G107" s="330">
        <v>0</v>
      </c>
      <c r="H107" s="331">
        <f t="shared" si="1"/>
        <v>0</v>
      </c>
      <c r="I107" s="331">
        <v>1</v>
      </c>
      <c r="J107" s="331">
        <v>1</v>
      </c>
      <c r="K107" s="329" t="s">
        <v>119</v>
      </c>
    </row>
    <row r="108" spans="2:11">
      <c r="B108" s="326" t="s">
        <v>220</v>
      </c>
      <c r="C108" s="326" t="s">
        <v>503</v>
      </c>
      <c r="D108" s="327" t="s">
        <v>499</v>
      </c>
      <c r="E108" s="328">
        <v>5</v>
      </c>
      <c r="F108" s="329">
        <v>1</v>
      </c>
      <c r="G108" s="330">
        <v>0</v>
      </c>
      <c r="H108" s="331">
        <f t="shared" si="1"/>
        <v>0</v>
      </c>
      <c r="I108" s="331">
        <v>1</v>
      </c>
      <c r="J108" s="331">
        <v>1</v>
      </c>
      <c r="K108" s="329" t="s">
        <v>119</v>
      </c>
    </row>
    <row r="109" spans="2:11">
      <c r="B109" s="326" t="s">
        <v>221</v>
      </c>
      <c r="C109" s="326" t="s">
        <v>503</v>
      </c>
      <c r="D109" s="327" t="s">
        <v>499</v>
      </c>
      <c r="E109" s="328">
        <v>5.5</v>
      </c>
      <c r="F109" s="329">
        <v>1</v>
      </c>
      <c r="G109" s="330">
        <v>0</v>
      </c>
      <c r="H109" s="331">
        <f t="shared" si="1"/>
        <v>0</v>
      </c>
      <c r="I109" s="331">
        <v>1</v>
      </c>
      <c r="J109" s="331">
        <v>1</v>
      </c>
      <c r="K109" s="329" t="s">
        <v>119</v>
      </c>
    </row>
    <row r="110" spans="2:11">
      <c r="B110" s="326" t="s">
        <v>222</v>
      </c>
      <c r="C110" s="326" t="s">
        <v>503</v>
      </c>
      <c r="D110" s="327" t="s">
        <v>499</v>
      </c>
      <c r="E110" s="328">
        <v>6</v>
      </c>
      <c r="F110" s="329">
        <v>1</v>
      </c>
      <c r="G110" s="330">
        <v>0</v>
      </c>
      <c r="H110" s="331">
        <f t="shared" si="1"/>
        <v>0</v>
      </c>
      <c r="I110" s="331">
        <v>1</v>
      </c>
      <c r="J110" s="331">
        <v>1</v>
      </c>
      <c r="K110" s="329" t="s">
        <v>119</v>
      </c>
    </row>
    <row r="111" spans="2:11">
      <c r="B111" s="326" t="s">
        <v>223</v>
      </c>
      <c r="C111" s="326" t="s">
        <v>503</v>
      </c>
      <c r="D111" s="327" t="s">
        <v>499</v>
      </c>
      <c r="E111" s="328">
        <v>6.5</v>
      </c>
      <c r="F111" s="329">
        <v>1</v>
      </c>
      <c r="G111" s="330">
        <v>0</v>
      </c>
      <c r="H111" s="331">
        <f t="shared" si="1"/>
        <v>0</v>
      </c>
      <c r="I111" s="331">
        <v>1</v>
      </c>
      <c r="J111" s="331">
        <v>1</v>
      </c>
      <c r="K111" s="329" t="s">
        <v>119</v>
      </c>
    </row>
    <row r="112" spans="2:11">
      <c r="B112" s="326" t="s">
        <v>224</v>
      </c>
      <c r="C112" s="326" t="s">
        <v>503</v>
      </c>
      <c r="D112" s="327" t="s">
        <v>499</v>
      </c>
      <c r="E112" s="328">
        <v>7</v>
      </c>
      <c r="F112" s="329">
        <v>1</v>
      </c>
      <c r="G112" s="330">
        <v>0</v>
      </c>
      <c r="H112" s="331">
        <f t="shared" si="1"/>
        <v>0</v>
      </c>
      <c r="I112" s="331">
        <v>1</v>
      </c>
      <c r="J112" s="331">
        <v>1</v>
      </c>
      <c r="K112" s="329" t="s">
        <v>119</v>
      </c>
    </row>
    <row r="113" spans="2:11">
      <c r="B113" s="326" t="s">
        <v>225</v>
      </c>
      <c r="C113" s="326" t="s">
        <v>503</v>
      </c>
      <c r="D113" s="327" t="s">
        <v>499</v>
      </c>
      <c r="E113" s="328">
        <v>7.5</v>
      </c>
      <c r="F113" s="329">
        <v>1</v>
      </c>
      <c r="G113" s="330">
        <v>0</v>
      </c>
      <c r="H113" s="331">
        <f t="shared" si="1"/>
        <v>0</v>
      </c>
      <c r="I113" s="331">
        <v>1</v>
      </c>
      <c r="J113" s="331">
        <v>1</v>
      </c>
      <c r="K113" s="329" t="s">
        <v>119</v>
      </c>
    </row>
    <row r="114" spans="2:11">
      <c r="B114" s="326" t="s">
        <v>226</v>
      </c>
      <c r="C114" s="326" t="s">
        <v>503</v>
      </c>
      <c r="D114" s="327" t="s">
        <v>499</v>
      </c>
      <c r="E114" s="328">
        <v>8</v>
      </c>
      <c r="F114" s="329">
        <v>1</v>
      </c>
      <c r="G114" s="330">
        <v>0</v>
      </c>
      <c r="H114" s="331">
        <f t="shared" si="1"/>
        <v>0</v>
      </c>
      <c r="I114" s="331">
        <v>1</v>
      </c>
      <c r="J114" s="331">
        <v>1</v>
      </c>
      <c r="K114" s="329" t="s">
        <v>119</v>
      </c>
    </row>
    <row r="115" spans="2:11">
      <c r="B115" s="326" t="s">
        <v>227</v>
      </c>
      <c r="C115" s="326" t="s">
        <v>503</v>
      </c>
      <c r="D115" s="327" t="s">
        <v>499</v>
      </c>
      <c r="E115" s="328">
        <v>8.5</v>
      </c>
      <c r="F115" s="329">
        <v>1</v>
      </c>
      <c r="G115" s="330">
        <v>0</v>
      </c>
      <c r="H115" s="331">
        <f t="shared" si="1"/>
        <v>0</v>
      </c>
      <c r="I115" s="331">
        <v>1</v>
      </c>
      <c r="J115" s="331">
        <v>1</v>
      </c>
      <c r="K115" s="329" t="s">
        <v>119</v>
      </c>
    </row>
    <row r="116" spans="2:11">
      <c r="B116" s="326" t="s">
        <v>228</v>
      </c>
      <c r="C116" s="326" t="s">
        <v>503</v>
      </c>
      <c r="D116" s="327" t="s">
        <v>499</v>
      </c>
      <c r="E116" s="328">
        <v>9</v>
      </c>
      <c r="F116" s="329">
        <v>1</v>
      </c>
      <c r="G116" s="330">
        <v>0</v>
      </c>
      <c r="H116" s="331">
        <f t="shared" si="1"/>
        <v>0</v>
      </c>
      <c r="I116" s="331">
        <v>1</v>
      </c>
      <c r="J116" s="331">
        <v>1</v>
      </c>
      <c r="K116" s="329" t="s">
        <v>119</v>
      </c>
    </row>
    <row r="117" spans="2:11">
      <c r="B117" s="326" t="s">
        <v>229</v>
      </c>
      <c r="C117" s="326" t="s">
        <v>503</v>
      </c>
      <c r="D117" s="327" t="s">
        <v>499</v>
      </c>
      <c r="E117" s="328">
        <v>9.5</v>
      </c>
      <c r="F117" s="329">
        <v>1</v>
      </c>
      <c r="G117" s="330">
        <v>0</v>
      </c>
      <c r="H117" s="331">
        <f t="shared" si="1"/>
        <v>0</v>
      </c>
      <c r="I117" s="331">
        <v>1</v>
      </c>
      <c r="J117" s="331">
        <v>1</v>
      </c>
      <c r="K117" s="329" t="s">
        <v>119</v>
      </c>
    </row>
    <row r="118" spans="2:11">
      <c r="B118" s="326" t="s">
        <v>230</v>
      </c>
      <c r="C118" s="326" t="s">
        <v>503</v>
      </c>
      <c r="D118" s="327" t="s">
        <v>499</v>
      </c>
      <c r="E118" s="328">
        <v>10</v>
      </c>
      <c r="F118" s="329">
        <v>1</v>
      </c>
      <c r="G118" s="330">
        <v>0</v>
      </c>
      <c r="H118" s="331">
        <f t="shared" si="1"/>
        <v>0</v>
      </c>
      <c r="I118" s="331">
        <v>1</v>
      </c>
      <c r="J118" s="331">
        <v>1</v>
      </c>
      <c r="K118" s="329" t="s">
        <v>119</v>
      </c>
    </row>
    <row r="119" spans="2:11">
      <c r="B119" s="326" t="s">
        <v>231</v>
      </c>
      <c r="C119" s="326" t="s">
        <v>503</v>
      </c>
      <c r="D119" s="327" t="s">
        <v>499</v>
      </c>
      <c r="E119" s="328">
        <v>10.5</v>
      </c>
      <c r="F119" s="329">
        <v>1</v>
      </c>
      <c r="G119" s="330">
        <v>0</v>
      </c>
      <c r="H119" s="331">
        <f t="shared" si="1"/>
        <v>0</v>
      </c>
      <c r="I119" s="331">
        <v>1</v>
      </c>
      <c r="J119" s="331">
        <v>1</v>
      </c>
      <c r="K119" s="329" t="s">
        <v>119</v>
      </c>
    </row>
    <row r="120" spans="2:11">
      <c r="B120" s="326" t="s">
        <v>232</v>
      </c>
      <c r="C120" s="326" t="s">
        <v>503</v>
      </c>
      <c r="D120" s="327" t="s">
        <v>499</v>
      </c>
      <c r="E120" s="328">
        <v>11</v>
      </c>
      <c r="F120" s="329">
        <v>1</v>
      </c>
      <c r="G120" s="330">
        <v>0</v>
      </c>
      <c r="H120" s="331">
        <f t="shared" si="1"/>
        <v>0</v>
      </c>
      <c r="I120" s="331">
        <v>1</v>
      </c>
      <c r="J120" s="331">
        <v>1</v>
      </c>
      <c r="K120" s="329" t="s">
        <v>119</v>
      </c>
    </row>
    <row r="121" spans="2:11">
      <c r="B121" s="326" t="s">
        <v>233</v>
      </c>
      <c r="C121" s="326" t="s">
        <v>503</v>
      </c>
      <c r="D121" s="327" t="s">
        <v>499</v>
      </c>
      <c r="E121" s="328">
        <v>11.5</v>
      </c>
      <c r="F121" s="329">
        <v>1</v>
      </c>
      <c r="G121" s="330">
        <v>0</v>
      </c>
      <c r="H121" s="331">
        <f t="shared" si="1"/>
        <v>0</v>
      </c>
      <c r="I121" s="331">
        <v>1</v>
      </c>
      <c r="J121" s="331">
        <v>1</v>
      </c>
      <c r="K121" s="329" t="s">
        <v>119</v>
      </c>
    </row>
    <row r="122" spans="2:11">
      <c r="B122" s="326" t="s">
        <v>234</v>
      </c>
      <c r="C122" s="326" t="s">
        <v>503</v>
      </c>
      <c r="D122" s="327" t="s">
        <v>499</v>
      </c>
      <c r="E122" s="328">
        <v>12</v>
      </c>
      <c r="F122" s="329">
        <v>1</v>
      </c>
      <c r="G122" s="330">
        <v>0</v>
      </c>
      <c r="H122" s="331">
        <f t="shared" si="1"/>
        <v>0</v>
      </c>
      <c r="I122" s="331">
        <v>1</v>
      </c>
      <c r="J122" s="331">
        <v>1</v>
      </c>
      <c r="K122" s="329" t="s">
        <v>119</v>
      </c>
    </row>
    <row r="123" spans="2:11">
      <c r="B123" s="326" t="s">
        <v>235</v>
      </c>
      <c r="C123" s="326" t="s">
        <v>503</v>
      </c>
      <c r="D123" s="327" t="s">
        <v>499</v>
      </c>
      <c r="E123" s="328">
        <v>12.5</v>
      </c>
      <c r="F123" s="329">
        <v>1</v>
      </c>
      <c r="G123" s="330">
        <v>0</v>
      </c>
      <c r="H123" s="331">
        <f t="shared" si="1"/>
        <v>0</v>
      </c>
      <c r="I123" s="331">
        <v>1</v>
      </c>
      <c r="J123" s="331">
        <v>1</v>
      </c>
      <c r="K123" s="329" t="s">
        <v>119</v>
      </c>
    </row>
    <row r="124" spans="2:11">
      <c r="B124" s="326" t="s">
        <v>236</v>
      </c>
      <c r="C124" s="326" t="s">
        <v>503</v>
      </c>
      <c r="D124" s="327" t="s">
        <v>500</v>
      </c>
      <c r="E124" s="328">
        <v>4</v>
      </c>
      <c r="F124" s="329">
        <v>1</v>
      </c>
      <c r="G124" s="330">
        <v>0</v>
      </c>
      <c r="H124" s="331">
        <f t="shared" si="1"/>
        <v>0</v>
      </c>
      <c r="I124" s="331">
        <v>2</v>
      </c>
      <c r="J124" s="331">
        <v>3</v>
      </c>
      <c r="K124" s="329" t="s">
        <v>119</v>
      </c>
    </row>
    <row r="125" spans="2:11">
      <c r="B125" s="326" t="s">
        <v>237</v>
      </c>
      <c r="C125" s="326" t="s">
        <v>503</v>
      </c>
      <c r="D125" s="327" t="s">
        <v>500</v>
      </c>
      <c r="E125" s="328">
        <v>4.5</v>
      </c>
      <c r="F125" s="329">
        <v>1</v>
      </c>
      <c r="G125" s="330">
        <v>0</v>
      </c>
      <c r="H125" s="331">
        <f t="shared" si="1"/>
        <v>0</v>
      </c>
      <c r="I125" s="331">
        <v>2</v>
      </c>
      <c r="J125" s="331">
        <v>3</v>
      </c>
      <c r="K125" s="329" t="s">
        <v>119</v>
      </c>
    </row>
    <row r="126" spans="2:11">
      <c r="B126" s="326" t="s">
        <v>238</v>
      </c>
      <c r="C126" s="326" t="s">
        <v>503</v>
      </c>
      <c r="D126" s="327" t="s">
        <v>500</v>
      </c>
      <c r="E126" s="328">
        <v>5</v>
      </c>
      <c r="F126" s="329">
        <v>1</v>
      </c>
      <c r="G126" s="330">
        <v>0</v>
      </c>
      <c r="H126" s="331">
        <f t="shared" si="1"/>
        <v>0</v>
      </c>
      <c r="I126" s="331">
        <v>2</v>
      </c>
      <c r="J126" s="331">
        <v>3</v>
      </c>
      <c r="K126" s="329" t="s">
        <v>119</v>
      </c>
    </row>
    <row r="127" spans="2:11">
      <c r="B127" s="326" t="s">
        <v>239</v>
      </c>
      <c r="C127" s="326" t="s">
        <v>503</v>
      </c>
      <c r="D127" s="327" t="s">
        <v>500</v>
      </c>
      <c r="E127" s="328">
        <v>5.5</v>
      </c>
      <c r="F127" s="329">
        <v>1</v>
      </c>
      <c r="G127" s="330">
        <v>0</v>
      </c>
      <c r="H127" s="331">
        <f t="shared" si="1"/>
        <v>0</v>
      </c>
      <c r="I127" s="331">
        <v>2</v>
      </c>
      <c r="J127" s="331">
        <v>3</v>
      </c>
      <c r="K127" s="329" t="s">
        <v>119</v>
      </c>
    </row>
    <row r="128" spans="2:11">
      <c r="B128" s="326" t="s">
        <v>240</v>
      </c>
      <c r="C128" s="326" t="s">
        <v>503</v>
      </c>
      <c r="D128" s="327" t="s">
        <v>500</v>
      </c>
      <c r="E128" s="328">
        <v>6</v>
      </c>
      <c r="F128" s="329">
        <v>1</v>
      </c>
      <c r="G128" s="330">
        <v>0</v>
      </c>
      <c r="H128" s="331">
        <f t="shared" si="1"/>
        <v>0</v>
      </c>
      <c r="I128" s="331">
        <v>2</v>
      </c>
      <c r="J128" s="331">
        <v>3</v>
      </c>
      <c r="K128" s="329" t="s">
        <v>119</v>
      </c>
    </row>
    <row r="129" spans="2:11">
      <c r="B129" s="326" t="s">
        <v>241</v>
      </c>
      <c r="C129" s="326" t="s">
        <v>503</v>
      </c>
      <c r="D129" s="327" t="s">
        <v>500</v>
      </c>
      <c r="E129" s="328">
        <v>6.5</v>
      </c>
      <c r="F129" s="329">
        <v>1</v>
      </c>
      <c r="G129" s="330">
        <v>0</v>
      </c>
      <c r="H129" s="331">
        <f t="shared" si="1"/>
        <v>0</v>
      </c>
      <c r="I129" s="331">
        <v>2</v>
      </c>
      <c r="J129" s="331">
        <v>3</v>
      </c>
      <c r="K129" s="329" t="s">
        <v>119</v>
      </c>
    </row>
    <row r="130" spans="2:11">
      <c r="B130" s="326" t="s">
        <v>242</v>
      </c>
      <c r="C130" s="326" t="s">
        <v>503</v>
      </c>
      <c r="D130" s="327" t="s">
        <v>500</v>
      </c>
      <c r="E130" s="328">
        <v>7</v>
      </c>
      <c r="F130" s="329">
        <v>1</v>
      </c>
      <c r="G130" s="330">
        <v>0</v>
      </c>
      <c r="H130" s="331">
        <f t="shared" si="1"/>
        <v>0</v>
      </c>
      <c r="I130" s="331">
        <v>2</v>
      </c>
      <c r="J130" s="331">
        <v>3</v>
      </c>
      <c r="K130" s="329" t="s">
        <v>119</v>
      </c>
    </row>
    <row r="131" spans="2:11">
      <c r="B131" s="326" t="s">
        <v>243</v>
      </c>
      <c r="C131" s="326" t="s">
        <v>503</v>
      </c>
      <c r="D131" s="327" t="s">
        <v>500</v>
      </c>
      <c r="E131" s="328">
        <v>7.5</v>
      </c>
      <c r="F131" s="329">
        <v>1</v>
      </c>
      <c r="G131" s="330">
        <v>0</v>
      </c>
      <c r="H131" s="331">
        <f t="shared" si="1"/>
        <v>0</v>
      </c>
      <c r="I131" s="331">
        <v>2</v>
      </c>
      <c r="J131" s="331">
        <v>3</v>
      </c>
      <c r="K131" s="329" t="s">
        <v>119</v>
      </c>
    </row>
    <row r="132" spans="2:11">
      <c r="B132" s="326" t="s">
        <v>244</v>
      </c>
      <c r="C132" s="326" t="s">
        <v>503</v>
      </c>
      <c r="D132" s="327" t="s">
        <v>500</v>
      </c>
      <c r="E132" s="328">
        <v>8</v>
      </c>
      <c r="F132" s="329">
        <v>1</v>
      </c>
      <c r="G132" s="330">
        <v>0</v>
      </c>
      <c r="H132" s="331">
        <f t="shared" ref="H132:H195" si="2">E132*G132</f>
        <v>0</v>
      </c>
      <c r="I132" s="331">
        <v>2</v>
      </c>
      <c r="J132" s="331">
        <v>3</v>
      </c>
      <c r="K132" s="329" t="s">
        <v>119</v>
      </c>
    </row>
    <row r="133" spans="2:11">
      <c r="B133" s="326" t="s">
        <v>245</v>
      </c>
      <c r="C133" s="326" t="s">
        <v>503</v>
      </c>
      <c r="D133" s="327" t="s">
        <v>500</v>
      </c>
      <c r="E133" s="328">
        <v>8.5</v>
      </c>
      <c r="F133" s="329">
        <v>1</v>
      </c>
      <c r="G133" s="330">
        <v>0</v>
      </c>
      <c r="H133" s="331">
        <f t="shared" si="2"/>
        <v>0</v>
      </c>
      <c r="I133" s="331">
        <v>2</v>
      </c>
      <c r="J133" s="331">
        <v>3</v>
      </c>
      <c r="K133" s="329" t="s">
        <v>119</v>
      </c>
    </row>
    <row r="134" spans="2:11">
      <c r="B134" s="326" t="s">
        <v>246</v>
      </c>
      <c r="C134" s="326" t="s">
        <v>503</v>
      </c>
      <c r="D134" s="327" t="s">
        <v>500</v>
      </c>
      <c r="E134" s="328">
        <v>9</v>
      </c>
      <c r="F134" s="329">
        <v>1</v>
      </c>
      <c r="G134" s="330">
        <v>0</v>
      </c>
      <c r="H134" s="331">
        <f t="shared" si="2"/>
        <v>0</v>
      </c>
      <c r="I134" s="331">
        <v>2</v>
      </c>
      <c r="J134" s="331">
        <v>3</v>
      </c>
      <c r="K134" s="329" t="s">
        <v>119</v>
      </c>
    </row>
    <row r="135" spans="2:11">
      <c r="B135" s="326" t="s">
        <v>247</v>
      </c>
      <c r="C135" s="326" t="s">
        <v>503</v>
      </c>
      <c r="D135" s="327" t="s">
        <v>500</v>
      </c>
      <c r="E135" s="328">
        <v>9.5</v>
      </c>
      <c r="F135" s="329">
        <v>1</v>
      </c>
      <c r="G135" s="330">
        <v>0</v>
      </c>
      <c r="H135" s="331">
        <f t="shared" si="2"/>
        <v>0</v>
      </c>
      <c r="I135" s="331">
        <v>2</v>
      </c>
      <c r="J135" s="331">
        <v>3</v>
      </c>
      <c r="K135" s="329" t="s">
        <v>119</v>
      </c>
    </row>
    <row r="136" spans="2:11">
      <c r="B136" s="326" t="s">
        <v>248</v>
      </c>
      <c r="C136" s="326" t="s">
        <v>503</v>
      </c>
      <c r="D136" s="327" t="s">
        <v>500</v>
      </c>
      <c r="E136" s="328">
        <v>10</v>
      </c>
      <c r="F136" s="329">
        <v>1</v>
      </c>
      <c r="G136" s="330">
        <v>0</v>
      </c>
      <c r="H136" s="331">
        <f t="shared" si="2"/>
        <v>0</v>
      </c>
      <c r="I136" s="331">
        <v>2</v>
      </c>
      <c r="J136" s="331">
        <v>3</v>
      </c>
      <c r="K136" s="329" t="s">
        <v>119</v>
      </c>
    </row>
    <row r="137" spans="2:11">
      <c r="B137" s="326" t="s">
        <v>249</v>
      </c>
      <c r="C137" s="326" t="s">
        <v>503</v>
      </c>
      <c r="D137" s="327" t="s">
        <v>500</v>
      </c>
      <c r="E137" s="328">
        <v>10.5</v>
      </c>
      <c r="F137" s="329">
        <v>1</v>
      </c>
      <c r="G137" s="330">
        <v>0</v>
      </c>
      <c r="H137" s="331">
        <f t="shared" si="2"/>
        <v>0</v>
      </c>
      <c r="I137" s="331">
        <v>2</v>
      </c>
      <c r="J137" s="331">
        <v>3</v>
      </c>
      <c r="K137" s="329" t="s">
        <v>119</v>
      </c>
    </row>
    <row r="138" spans="2:11">
      <c r="B138" s="326" t="s">
        <v>250</v>
      </c>
      <c r="C138" s="326" t="s">
        <v>503</v>
      </c>
      <c r="D138" s="327" t="s">
        <v>500</v>
      </c>
      <c r="E138" s="328">
        <v>11</v>
      </c>
      <c r="F138" s="329">
        <v>1</v>
      </c>
      <c r="G138" s="330">
        <v>0</v>
      </c>
      <c r="H138" s="331">
        <f t="shared" si="2"/>
        <v>0</v>
      </c>
      <c r="I138" s="331">
        <v>2</v>
      </c>
      <c r="J138" s="331">
        <v>3</v>
      </c>
      <c r="K138" s="329" t="s">
        <v>119</v>
      </c>
    </row>
    <row r="139" spans="2:11">
      <c r="B139" s="326" t="s">
        <v>251</v>
      </c>
      <c r="C139" s="326" t="s">
        <v>503</v>
      </c>
      <c r="D139" s="327" t="s">
        <v>500</v>
      </c>
      <c r="E139" s="328">
        <v>11.5</v>
      </c>
      <c r="F139" s="329">
        <v>1</v>
      </c>
      <c r="G139" s="330">
        <v>0</v>
      </c>
      <c r="H139" s="331">
        <f t="shared" si="2"/>
        <v>0</v>
      </c>
      <c r="I139" s="331">
        <v>2</v>
      </c>
      <c r="J139" s="331">
        <v>3</v>
      </c>
      <c r="K139" s="329" t="s">
        <v>119</v>
      </c>
    </row>
    <row r="140" spans="2:11">
      <c r="B140" s="326" t="s">
        <v>252</v>
      </c>
      <c r="C140" s="326" t="s">
        <v>503</v>
      </c>
      <c r="D140" s="327" t="s">
        <v>500</v>
      </c>
      <c r="E140" s="328">
        <v>12</v>
      </c>
      <c r="F140" s="329">
        <v>1</v>
      </c>
      <c r="G140" s="330">
        <v>0</v>
      </c>
      <c r="H140" s="331">
        <f t="shared" si="2"/>
        <v>0</v>
      </c>
      <c r="I140" s="331">
        <v>2</v>
      </c>
      <c r="J140" s="331">
        <v>3</v>
      </c>
      <c r="K140" s="329" t="s">
        <v>119</v>
      </c>
    </row>
    <row r="141" spans="2:11">
      <c r="B141" s="326" t="s">
        <v>253</v>
      </c>
      <c r="C141" s="326" t="s">
        <v>503</v>
      </c>
      <c r="D141" s="327" t="s">
        <v>500</v>
      </c>
      <c r="E141" s="328">
        <v>12.5</v>
      </c>
      <c r="F141" s="329">
        <v>1</v>
      </c>
      <c r="G141" s="330">
        <v>0</v>
      </c>
      <c r="H141" s="331">
        <f t="shared" si="2"/>
        <v>0</v>
      </c>
      <c r="I141" s="331">
        <v>2</v>
      </c>
      <c r="J141" s="331">
        <v>3</v>
      </c>
      <c r="K141" s="329" t="s">
        <v>119</v>
      </c>
    </row>
    <row r="142" spans="2:11">
      <c r="B142" s="326" t="s">
        <v>254</v>
      </c>
      <c r="C142" s="326" t="s">
        <v>503</v>
      </c>
      <c r="D142" s="327" t="s">
        <v>500</v>
      </c>
      <c r="E142" s="328">
        <v>13</v>
      </c>
      <c r="F142" s="329">
        <v>1</v>
      </c>
      <c r="G142" s="330">
        <v>0</v>
      </c>
      <c r="H142" s="331">
        <f t="shared" si="2"/>
        <v>0</v>
      </c>
      <c r="I142" s="331">
        <v>2</v>
      </c>
      <c r="J142" s="331">
        <v>3</v>
      </c>
      <c r="K142" s="329" t="s">
        <v>119</v>
      </c>
    </row>
    <row r="143" spans="2:11">
      <c r="B143" s="326" t="s">
        <v>255</v>
      </c>
      <c r="C143" s="326" t="s">
        <v>503</v>
      </c>
      <c r="D143" s="327" t="s">
        <v>500</v>
      </c>
      <c r="E143" s="328">
        <v>13.5</v>
      </c>
      <c r="F143" s="329">
        <v>1</v>
      </c>
      <c r="G143" s="330">
        <v>0</v>
      </c>
      <c r="H143" s="331">
        <f t="shared" si="2"/>
        <v>0</v>
      </c>
      <c r="I143" s="331">
        <v>2</v>
      </c>
      <c r="J143" s="331">
        <v>3</v>
      </c>
      <c r="K143" s="329" t="s">
        <v>119</v>
      </c>
    </row>
    <row r="144" spans="2:11">
      <c r="B144" s="326" t="s">
        <v>256</v>
      </c>
      <c r="C144" s="326" t="s">
        <v>503</v>
      </c>
      <c r="D144" s="327" t="s">
        <v>500</v>
      </c>
      <c r="E144" s="328">
        <v>14</v>
      </c>
      <c r="F144" s="329">
        <v>1</v>
      </c>
      <c r="G144" s="330">
        <v>0</v>
      </c>
      <c r="H144" s="331">
        <f t="shared" si="2"/>
        <v>0</v>
      </c>
      <c r="I144" s="331">
        <v>2</v>
      </c>
      <c r="J144" s="331">
        <v>3</v>
      </c>
      <c r="K144" s="329" t="s">
        <v>119</v>
      </c>
    </row>
    <row r="145" spans="2:11">
      <c r="B145" s="326" t="s">
        <v>257</v>
      </c>
      <c r="C145" s="326" t="s">
        <v>503</v>
      </c>
      <c r="D145" s="327" t="s">
        <v>500</v>
      </c>
      <c r="E145" s="328">
        <v>14.5</v>
      </c>
      <c r="F145" s="329">
        <v>1</v>
      </c>
      <c r="G145" s="330">
        <v>0</v>
      </c>
      <c r="H145" s="331">
        <f t="shared" si="2"/>
        <v>0</v>
      </c>
      <c r="I145" s="331">
        <v>2</v>
      </c>
      <c r="J145" s="331">
        <v>3</v>
      </c>
      <c r="K145" s="329" t="s">
        <v>119</v>
      </c>
    </row>
    <row r="146" spans="2:11">
      <c r="B146" s="326" t="s">
        <v>258</v>
      </c>
      <c r="C146" s="326" t="s">
        <v>503</v>
      </c>
      <c r="D146" s="327" t="s">
        <v>500</v>
      </c>
      <c r="E146" s="328">
        <v>15</v>
      </c>
      <c r="F146" s="329">
        <v>1</v>
      </c>
      <c r="G146" s="330">
        <v>0</v>
      </c>
      <c r="H146" s="331">
        <f t="shared" si="2"/>
        <v>0</v>
      </c>
      <c r="I146" s="331">
        <v>2</v>
      </c>
      <c r="J146" s="331">
        <v>3</v>
      </c>
      <c r="K146" s="329" t="s">
        <v>119</v>
      </c>
    </row>
    <row r="147" spans="2:11">
      <c r="B147" s="326" t="s">
        <v>259</v>
      </c>
      <c r="C147" s="326" t="s">
        <v>503</v>
      </c>
      <c r="D147" s="327" t="s">
        <v>500</v>
      </c>
      <c r="E147" s="328">
        <v>15.5</v>
      </c>
      <c r="F147" s="329">
        <v>1</v>
      </c>
      <c r="G147" s="330">
        <v>0</v>
      </c>
      <c r="H147" s="331">
        <f t="shared" si="2"/>
        <v>0</v>
      </c>
      <c r="I147" s="331">
        <v>2</v>
      </c>
      <c r="J147" s="331">
        <v>3</v>
      </c>
      <c r="K147" s="329" t="s">
        <v>119</v>
      </c>
    </row>
    <row r="148" spans="2:11">
      <c r="B148" s="326" t="s">
        <v>260</v>
      </c>
      <c r="C148" s="326" t="s">
        <v>503</v>
      </c>
      <c r="D148" s="327" t="s">
        <v>502</v>
      </c>
      <c r="E148" s="328">
        <v>6</v>
      </c>
      <c r="F148" s="329">
        <v>1</v>
      </c>
      <c r="G148" s="330">
        <v>0.25</v>
      </c>
      <c r="H148" s="331">
        <f t="shared" si="2"/>
        <v>1.5</v>
      </c>
      <c r="I148" s="331">
        <v>2</v>
      </c>
      <c r="J148" s="331">
        <v>3</v>
      </c>
      <c r="K148" s="329" t="s">
        <v>119</v>
      </c>
    </row>
    <row r="149" spans="2:11">
      <c r="B149" s="326" t="s">
        <v>261</v>
      </c>
      <c r="C149" s="326" t="s">
        <v>503</v>
      </c>
      <c r="D149" s="327" t="s">
        <v>502</v>
      </c>
      <c r="E149" s="328">
        <v>6.5</v>
      </c>
      <c r="F149" s="329">
        <v>1</v>
      </c>
      <c r="G149" s="330">
        <v>0.25</v>
      </c>
      <c r="H149" s="331">
        <f t="shared" si="2"/>
        <v>1.625</v>
      </c>
      <c r="I149" s="331">
        <v>2</v>
      </c>
      <c r="J149" s="331">
        <v>3</v>
      </c>
      <c r="K149" s="329" t="s">
        <v>119</v>
      </c>
    </row>
    <row r="150" spans="2:11">
      <c r="B150" s="326" t="s">
        <v>262</v>
      </c>
      <c r="C150" s="326" t="s">
        <v>503</v>
      </c>
      <c r="D150" s="327" t="s">
        <v>502</v>
      </c>
      <c r="E150" s="328">
        <v>7</v>
      </c>
      <c r="F150" s="329">
        <v>1</v>
      </c>
      <c r="G150" s="330">
        <v>0.25</v>
      </c>
      <c r="H150" s="331">
        <f t="shared" si="2"/>
        <v>1.75</v>
      </c>
      <c r="I150" s="331">
        <v>2</v>
      </c>
      <c r="J150" s="331">
        <v>3</v>
      </c>
      <c r="K150" s="329" t="s">
        <v>119</v>
      </c>
    </row>
    <row r="151" spans="2:11">
      <c r="B151" s="326" t="s">
        <v>263</v>
      </c>
      <c r="C151" s="326" t="s">
        <v>503</v>
      </c>
      <c r="D151" s="327" t="s">
        <v>502</v>
      </c>
      <c r="E151" s="328">
        <v>7.5</v>
      </c>
      <c r="F151" s="329">
        <v>1</v>
      </c>
      <c r="G151" s="330">
        <v>0.25</v>
      </c>
      <c r="H151" s="331">
        <f t="shared" si="2"/>
        <v>1.875</v>
      </c>
      <c r="I151" s="331">
        <v>2</v>
      </c>
      <c r="J151" s="331">
        <v>3</v>
      </c>
      <c r="K151" s="329" t="s">
        <v>119</v>
      </c>
    </row>
    <row r="152" spans="2:11">
      <c r="B152" s="326" t="s">
        <v>264</v>
      </c>
      <c r="C152" s="326" t="s">
        <v>503</v>
      </c>
      <c r="D152" s="327" t="s">
        <v>502</v>
      </c>
      <c r="E152" s="328">
        <v>8</v>
      </c>
      <c r="F152" s="329">
        <v>1</v>
      </c>
      <c r="G152" s="330">
        <v>0.25</v>
      </c>
      <c r="H152" s="331">
        <f t="shared" si="2"/>
        <v>2</v>
      </c>
      <c r="I152" s="331">
        <v>2</v>
      </c>
      <c r="J152" s="331">
        <v>3</v>
      </c>
      <c r="K152" s="329" t="s">
        <v>119</v>
      </c>
    </row>
    <row r="153" spans="2:11">
      <c r="B153" s="326" t="s">
        <v>265</v>
      </c>
      <c r="C153" s="326" t="s">
        <v>503</v>
      </c>
      <c r="D153" s="327" t="s">
        <v>502</v>
      </c>
      <c r="E153" s="328">
        <v>8.5</v>
      </c>
      <c r="F153" s="329">
        <v>1</v>
      </c>
      <c r="G153" s="330">
        <v>0.25</v>
      </c>
      <c r="H153" s="331">
        <f t="shared" si="2"/>
        <v>2.125</v>
      </c>
      <c r="I153" s="331">
        <v>2</v>
      </c>
      <c r="J153" s="331">
        <v>3</v>
      </c>
      <c r="K153" s="329" t="s">
        <v>119</v>
      </c>
    </row>
    <row r="154" spans="2:11">
      <c r="B154" s="326" t="s">
        <v>266</v>
      </c>
      <c r="C154" s="326" t="s">
        <v>503</v>
      </c>
      <c r="D154" s="327" t="s">
        <v>502</v>
      </c>
      <c r="E154" s="328">
        <v>9</v>
      </c>
      <c r="F154" s="329">
        <v>1</v>
      </c>
      <c r="G154" s="330">
        <v>0.25</v>
      </c>
      <c r="H154" s="331">
        <f t="shared" si="2"/>
        <v>2.25</v>
      </c>
      <c r="I154" s="331">
        <v>2</v>
      </c>
      <c r="J154" s="331">
        <v>3</v>
      </c>
      <c r="K154" s="329" t="s">
        <v>119</v>
      </c>
    </row>
    <row r="155" spans="2:11">
      <c r="B155" s="326" t="s">
        <v>267</v>
      </c>
      <c r="C155" s="326" t="s">
        <v>503</v>
      </c>
      <c r="D155" s="327" t="s">
        <v>502</v>
      </c>
      <c r="E155" s="328">
        <v>9.5</v>
      </c>
      <c r="F155" s="329">
        <v>1</v>
      </c>
      <c r="G155" s="330">
        <v>0.25</v>
      </c>
      <c r="H155" s="331">
        <f t="shared" si="2"/>
        <v>2.375</v>
      </c>
      <c r="I155" s="331">
        <v>2</v>
      </c>
      <c r="J155" s="331">
        <v>3</v>
      </c>
      <c r="K155" s="329" t="s">
        <v>119</v>
      </c>
    </row>
    <row r="156" spans="2:11">
      <c r="B156" s="326" t="s">
        <v>268</v>
      </c>
      <c r="C156" s="326" t="s">
        <v>503</v>
      </c>
      <c r="D156" s="327" t="s">
        <v>502</v>
      </c>
      <c r="E156" s="328">
        <v>10</v>
      </c>
      <c r="F156" s="329">
        <v>1</v>
      </c>
      <c r="G156" s="330">
        <v>0.25</v>
      </c>
      <c r="H156" s="331">
        <f t="shared" si="2"/>
        <v>2.5</v>
      </c>
      <c r="I156" s="331">
        <v>2</v>
      </c>
      <c r="J156" s="331">
        <v>3</v>
      </c>
      <c r="K156" s="329" t="s">
        <v>119</v>
      </c>
    </row>
    <row r="157" spans="2:11">
      <c r="B157" s="326" t="s">
        <v>269</v>
      </c>
      <c r="C157" s="326" t="s">
        <v>503</v>
      </c>
      <c r="D157" s="327" t="s">
        <v>502</v>
      </c>
      <c r="E157" s="328">
        <v>10.5</v>
      </c>
      <c r="F157" s="329">
        <v>1</v>
      </c>
      <c r="G157" s="330">
        <v>0.25</v>
      </c>
      <c r="H157" s="331">
        <f t="shared" si="2"/>
        <v>2.625</v>
      </c>
      <c r="I157" s="331">
        <v>2</v>
      </c>
      <c r="J157" s="331">
        <v>3</v>
      </c>
      <c r="K157" s="329" t="s">
        <v>119</v>
      </c>
    </row>
    <row r="158" spans="2:11">
      <c r="B158" s="326" t="s">
        <v>270</v>
      </c>
      <c r="C158" s="326" t="s">
        <v>503</v>
      </c>
      <c r="D158" s="327" t="s">
        <v>502</v>
      </c>
      <c r="E158" s="328">
        <v>11</v>
      </c>
      <c r="F158" s="329">
        <v>1</v>
      </c>
      <c r="G158" s="330">
        <v>0.25</v>
      </c>
      <c r="H158" s="331">
        <f t="shared" si="2"/>
        <v>2.75</v>
      </c>
      <c r="I158" s="331">
        <v>2</v>
      </c>
      <c r="J158" s="331">
        <v>3</v>
      </c>
      <c r="K158" s="329" t="s">
        <v>119</v>
      </c>
    </row>
    <row r="159" spans="2:11">
      <c r="B159" s="326" t="s">
        <v>271</v>
      </c>
      <c r="C159" s="326" t="s">
        <v>503</v>
      </c>
      <c r="D159" s="327" t="s">
        <v>502</v>
      </c>
      <c r="E159" s="328">
        <v>11.5</v>
      </c>
      <c r="F159" s="329">
        <v>1</v>
      </c>
      <c r="G159" s="330">
        <v>0.25</v>
      </c>
      <c r="H159" s="331">
        <f t="shared" si="2"/>
        <v>2.875</v>
      </c>
      <c r="I159" s="331">
        <v>2</v>
      </c>
      <c r="J159" s="331">
        <v>3</v>
      </c>
      <c r="K159" s="329" t="s">
        <v>119</v>
      </c>
    </row>
    <row r="160" spans="2:11">
      <c r="B160" s="326" t="s">
        <v>272</v>
      </c>
      <c r="C160" s="326" t="s">
        <v>503</v>
      </c>
      <c r="D160" s="327" t="s">
        <v>502</v>
      </c>
      <c r="E160" s="328">
        <v>12</v>
      </c>
      <c r="F160" s="329">
        <v>1</v>
      </c>
      <c r="G160" s="330">
        <v>0.25</v>
      </c>
      <c r="H160" s="331">
        <f t="shared" si="2"/>
        <v>3</v>
      </c>
      <c r="I160" s="331">
        <v>2</v>
      </c>
      <c r="J160" s="331">
        <v>3</v>
      </c>
      <c r="K160" s="329" t="s">
        <v>119</v>
      </c>
    </row>
    <row r="161" spans="2:11">
      <c r="B161" s="326" t="s">
        <v>273</v>
      </c>
      <c r="C161" s="326" t="s">
        <v>503</v>
      </c>
      <c r="D161" s="327" t="s">
        <v>502</v>
      </c>
      <c r="E161" s="328">
        <v>12.5</v>
      </c>
      <c r="F161" s="329">
        <v>1</v>
      </c>
      <c r="G161" s="330">
        <v>0.25</v>
      </c>
      <c r="H161" s="331">
        <f t="shared" si="2"/>
        <v>3.125</v>
      </c>
      <c r="I161" s="331">
        <v>2</v>
      </c>
      <c r="J161" s="331">
        <v>3</v>
      </c>
      <c r="K161" s="329" t="s">
        <v>119</v>
      </c>
    </row>
    <row r="162" spans="2:11">
      <c r="B162" s="326" t="s">
        <v>274</v>
      </c>
      <c r="C162" s="326" t="s">
        <v>503</v>
      </c>
      <c r="D162" s="327" t="s">
        <v>502</v>
      </c>
      <c r="E162" s="328">
        <v>13</v>
      </c>
      <c r="F162" s="329">
        <v>1</v>
      </c>
      <c r="G162" s="330">
        <v>0.25</v>
      </c>
      <c r="H162" s="331">
        <f t="shared" si="2"/>
        <v>3.25</v>
      </c>
      <c r="I162" s="331">
        <v>2</v>
      </c>
      <c r="J162" s="331">
        <v>3</v>
      </c>
      <c r="K162" s="329" t="s">
        <v>119</v>
      </c>
    </row>
    <row r="163" spans="2:11">
      <c r="B163" s="326" t="s">
        <v>275</v>
      </c>
      <c r="C163" s="326" t="s">
        <v>503</v>
      </c>
      <c r="D163" s="327" t="s">
        <v>502</v>
      </c>
      <c r="E163" s="328">
        <v>13.5</v>
      </c>
      <c r="F163" s="329">
        <v>1</v>
      </c>
      <c r="G163" s="330">
        <v>0.25</v>
      </c>
      <c r="H163" s="331">
        <f t="shared" si="2"/>
        <v>3.375</v>
      </c>
      <c r="I163" s="331">
        <v>2</v>
      </c>
      <c r="J163" s="331">
        <v>3</v>
      </c>
      <c r="K163" s="329" t="s">
        <v>119</v>
      </c>
    </row>
    <row r="164" spans="2:11">
      <c r="B164" s="326" t="s">
        <v>276</v>
      </c>
      <c r="C164" s="326" t="s">
        <v>503</v>
      </c>
      <c r="D164" s="327" t="s">
        <v>502</v>
      </c>
      <c r="E164" s="328">
        <v>14</v>
      </c>
      <c r="F164" s="329">
        <v>1</v>
      </c>
      <c r="G164" s="330">
        <v>0.25</v>
      </c>
      <c r="H164" s="331">
        <f t="shared" si="2"/>
        <v>3.5</v>
      </c>
      <c r="I164" s="331">
        <v>2</v>
      </c>
      <c r="J164" s="331">
        <v>3</v>
      </c>
      <c r="K164" s="329" t="s">
        <v>119</v>
      </c>
    </row>
    <row r="165" spans="2:11">
      <c r="B165" s="326" t="s">
        <v>277</v>
      </c>
      <c r="C165" s="326" t="s">
        <v>503</v>
      </c>
      <c r="D165" s="327" t="s">
        <v>502</v>
      </c>
      <c r="E165" s="328">
        <v>14.5</v>
      </c>
      <c r="F165" s="329">
        <v>1</v>
      </c>
      <c r="G165" s="330">
        <v>0.25</v>
      </c>
      <c r="H165" s="331">
        <f t="shared" si="2"/>
        <v>3.625</v>
      </c>
      <c r="I165" s="331">
        <v>2</v>
      </c>
      <c r="J165" s="331">
        <v>3</v>
      </c>
      <c r="K165" s="329" t="s">
        <v>119</v>
      </c>
    </row>
    <row r="166" spans="2:11">
      <c r="B166" s="326" t="s">
        <v>278</v>
      </c>
      <c r="C166" s="326" t="s">
        <v>503</v>
      </c>
      <c r="D166" s="327" t="s">
        <v>502</v>
      </c>
      <c r="E166" s="328">
        <v>15</v>
      </c>
      <c r="F166" s="329">
        <v>1</v>
      </c>
      <c r="G166" s="330">
        <v>0.25</v>
      </c>
      <c r="H166" s="331">
        <f t="shared" si="2"/>
        <v>3.75</v>
      </c>
      <c r="I166" s="331">
        <v>2</v>
      </c>
      <c r="J166" s="331">
        <v>3</v>
      </c>
      <c r="K166" s="329" t="s">
        <v>119</v>
      </c>
    </row>
    <row r="167" spans="2:11">
      <c r="B167" s="326" t="s">
        <v>279</v>
      </c>
      <c r="C167" s="326" t="s">
        <v>503</v>
      </c>
      <c r="D167" s="327" t="s">
        <v>502</v>
      </c>
      <c r="E167" s="328">
        <v>15.5</v>
      </c>
      <c r="F167" s="329">
        <v>1</v>
      </c>
      <c r="G167" s="330">
        <v>0.25</v>
      </c>
      <c r="H167" s="331">
        <f t="shared" si="2"/>
        <v>3.875</v>
      </c>
      <c r="I167" s="331">
        <v>2</v>
      </c>
      <c r="J167" s="331">
        <v>3</v>
      </c>
      <c r="K167" s="329" t="s">
        <v>119</v>
      </c>
    </row>
    <row r="168" spans="2:11">
      <c r="B168" s="326" t="s">
        <v>280</v>
      </c>
      <c r="C168" s="326" t="s">
        <v>503</v>
      </c>
      <c r="D168" s="327" t="s">
        <v>502</v>
      </c>
      <c r="E168" s="328">
        <v>6</v>
      </c>
      <c r="F168" s="329">
        <v>1</v>
      </c>
      <c r="G168" s="330">
        <v>0.35</v>
      </c>
      <c r="H168" s="331">
        <f t="shared" si="2"/>
        <v>2.0999999999999996</v>
      </c>
      <c r="I168" s="331">
        <v>2</v>
      </c>
      <c r="J168" s="331">
        <v>3</v>
      </c>
      <c r="K168" s="329" t="s">
        <v>119</v>
      </c>
    </row>
    <row r="169" spans="2:11">
      <c r="B169" s="326" t="s">
        <v>281</v>
      </c>
      <c r="C169" s="326" t="s">
        <v>503</v>
      </c>
      <c r="D169" s="327" t="s">
        <v>502</v>
      </c>
      <c r="E169" s="328">
        <v>6.5</v>
      </c>
      <c r="F169" s="329">
        <v>1</v>
      </c>
      <c r="G169" s="330">
        <v>0.35</v>
      </c>
      <c r="H169" s="331">
        <f t="shared" si="2"/>
        <v>2.2749999999999999</v>
      </c>
      <c r="I169" s="331">
        <v>2</v>
      </c>
      <c r="J169" s="331">
        <v>3</v>
      </c>
      <c r="K169" s="329" t="s">
        <v>119</v>
      </c>
    </row>
    <row r="170" spans="2:11">
      <c r="B170" s="326" t="s">
        <v>282</v>
      </c>
      <c r="C170" s="326" t="s">
        <v>503</v>
      </c>
      <c r="D170" s="327" t="s">
        <v>502</v>
      </c>
      <c r="E170" s="328">
        <v>7</v>
      </c>
      <c r="F170" s="329">
        <v>1</v>
      </c>
      <c r="G170" s="330">
        <v>0.35</v>
      </c>
      <c r="H170" s="331">
        <f t="shared" si="2"/>
        <v>2.4499999999999997</v>
      </c>
      <c r="I170" s="331">
        <v>2</v>
      </c>
      <c r="J170" s="331">
        <v>3</v>
      </c>
      <c r="K170" s="329" t="s">
        <v>119</v>
      </c>
    </row>
    <row r="171" spans="2:11">
      <c r="B171" s="326" t="s">
        <v>283</v>
      </c>
      <c r="C171" s="326" t="s">
        <v>503</v>
      </c>
      <c r="D171" s="327" t="s">
        <v>502</v>
      </c>
      <c r="E171" s="328">
        <v>7.5</v>
      </c>
      <c r="F171" s="329">
        <v>1</v>
      </c>
      <c r="G171" s="330">
        <v>0.35</v>
      </c>
      <c r="H171" s="331">
        <f t="shared" si="2"/>
        <v>2.625</v>
      </c>
      <c r="I171" s="331">
        <v>2</v>
      </c>
      <c r="J171" s="331">
        <v>3</v>
      </c>
      <c r="K171" s="329" t="s">
        <v>119</v>
      </c>
    </row>
    <row r="172" spans="2:11">
      <c r="B172" s="326" t="s">
        <v>284</v>
      </c>
      <c r="C172" s="326" t="s">
        <v>503</v>
      </c>
      <c r="D172" s="327" t="s">
        <v>502</v>
      </c>
      <c r="E172" s="328">
        <v>8</v>
      </c>
      <c r="F172" s="329">
        <v>1</v>
      </c>
      <c r="G172" s="330">
        <v>0.35</v>
      </c>
      <c r="H172" s="331">
        <f t="shared" si="2"/>
        <v>2.8</v>
      </c>
      <c r="I172" s="331">
        <v>2</v>
      </c>
      <c r="J172" s="331">
        <v>3</v>
      </c>
      <c r="K172" s="329" t="s">
        <v>119</v>
      </c>
    </row>
    <row r="173" spans="2:11">
      <c r="B173" s="326" t="s">
        <v>285</v>
      </c>
      <c r="C173" s="326" t="s">
        <v>503</v>
      </c>
      <c r="D173" s="327" t="s">
        <v>502</v>
      </c>
      <c r="E173" s="328">
        <v>8.5</v>
      </c>
      <c r="F173" s="329">
        <v>1</v>
      </c>
      <c r="G173" s="330">
        <v>0.35</v>
      </c>
      <c r="H173" s="331">
        <f t="shared" si="2"/>
        <v>2.9749999999999996</v>
      </c>
      <c r="I173" s="331">
        <v>2</v>
      </c>
      <c r="J173" s="331">
        <v>3</v>
      </c>
      <c r="K173" s="329" t="s">
        <v>119</v>
      </c>
    </row>
    <row r="174" spans="2:11">
      <c r="B174" s="326" t="s">
        <v>286</v>
      </c>
      <c r="C174" s="326" t="s">
        <v>503</v>
      </c>
      <c r="D174" s="327" t="s">
        <v>502</v>
      </c>
      <c r="E174" s="328">
        <v>9</v>
      </c>
      <c r="F174" s="329">
        <v>1</v>
      </c>
      <c r="G174" s="330">
        <v>0.35</v>
      </c>
      <c r="H174" s="331">
        <f t="shared" si="2"/>
        <v>3.15</v>
      </c>
      <c r="I174" s="331">
        <v>2</v>
      </c>
      <c r="J174" s="331">
        <v>3</v>
      </c>
      <c r="K174" s="329" t="s">
        <v>119</v>
      </c>
    </row>
    <row r="175" spans="2:11">
      <c r="B175" s="326" t="s">
        <v>287</v>
      </c>
      <c r="C175" s="326" t="s">
        <v>503</v>
      </c>
      <c r="D175" s="327" t="s">
        <v>502</v>
      </c>
      <c r="E175" s="328">
        <v>9.5</v>
      </c>
      <c r="F175" s="329">
        <v>1</v>
      </c>
      <c r="G175" s="330">
        <v>0.35</v>
      </c>
      <c r="H175" s="331">
        <f t="shared" si="2"/>
        <v>3.3249999999999997</v>
      </c>
      <c r="I175" s="331">
        <v>2</v>
      </c>
      <c r="J175" s="331">
        <v>3</v>
      </c>
      <c r="K175" s="329" t="s">
        <v>119</v>
      </c>
    </row>
    <row r="176" spans="2:11">
      <c r="B176" s="326" t="s">
        <v>288</v>
      </c>
      <c r="C176" s="326" t="s">
        <v>503</v>
      </c>
      <c r="D176" s="327" t="s">
        <v>502</v>
      </c>
      <c r="E176" s="328">
        <v>10</v>
      </c>
      <c r="F176" s="329">
        <v>1</v>
      </c>
      <c r="G176" s="330">
        <v>0.35</v>
      </c>
      <c r="H176" s="331">
        <f t="shared" si="2"/>
        <v>3.5</v>
      </c>
      <c r="I176" s="331">
        <v>2</v>
      </c>
      <c r="J176" s="331">
        <v>3</v>
      </c>
      <c r="K176" s="329" t="s">
        <v>119</v>
      </c>
    </row>
    <row r="177" spans="2:11">
      <c r="B177" s="326" t="s">
        <v>289</v>
      </c>
      <c r="C177" s="326" t="s">
        <v>503</v>
      </c>
      <c r="D177" s="327" t="s">
        <v>502</v>
      </c>
      <c r="E177" s="328">
        <v>10.5</v>
      </c>
      <c r="F177" s="329">
        <v>1</v>
      </c>
      <c r="G177" s="330">
        <v>0.35</v>
      </c>
      <c r="H177" s="331">
        <f t="shared" si="2"/>
        <v>3.6749999999999998</v>
      </c>
      <c r="I177" s="331">
        <v>2</v>
      </c>
      <c r="J177" s="331">
        <v>3</v>
      </c>
      <c r="K177" s="329" t="s">
        <v>119</v>
      </c>
    </row>
    <row r="178" spans="2:11">
      <c r="B178" s="326" t="s">
        <v>290</v>
      </c>
      <c r="C178" s="326" t="s">
        <v>503</v>
      </c>
      <c r="D178" s="327" t="s">
        <v>502</v>
      </c>
      <c r="E178" s="328">
        <v>11</v>
      </c>
      <c r="F178" s="329">
        <v>1</v>
      </c>
      <c r="G178" s="330">
        <v>0.35</v>
      </c>
      <c r="H178" s="331">
        <f t="shared" si="2"/>
        <v>3.8499999999999996</v>
      </c>
      <c r="I178" s="331">
        <v>2</v>
      </c>
      <c r="J178" s="331">
        <v>3</v>
      </c>
      <c r="K178" s="329" t="s">
        <v>119</v>
      </c>
    </row>
    <row r="179" spans="2:11">
      <c r="B179" s="326" t="s">
        <v>291</v>
      </c>
      <c r="C179" s="326" t="s">
        <v>503</v>
      </c>
      <c r="D179" s="327" t="s">
        <v>502</v>
      </c>
      <c r="E179" s="328">
        <v>11.5</v>
      </c>
      <c r="F179" s="329">
        <v>1</v>
      </c>
      <c r="G179" s="330">
        <v>0.35</v>
      </c>
      <c r="H179" s="331">
        <f t="shared" si="2"/>
        <v>4.0249999999999995</v>
      </c>
      <c r="I179" s="331">
        <v>2</v>
      </c>
      <c r="J179" s="331">
        <v>3</v>
      </c>
      <c r="K179" s="329" t="s">
        <v>119</v>
      </c>
    </row>
    <row r="180" spans="2:11">
      <c r="B180" s="326" t="s">
        <v>292</v>
      </c>
      <c r="C180" s="326" t="s">
        <v>503</v>
      </c>
      <c r="D180" s="327" t="s">
        <v>502</v>
      </c>
      <c r="E180" s="328">
        <v>12</v>
      </c>
      <c r="F180" s="329">
        <v>1</v>
      </c>
      <c r="G180" s="330">
        <v>0.35</v>
      </c>
      <c r="H180" s="331">
        <f t="shared" si="2"/>
        <v>4.1999999999999993</v>
      </c>
      <c r="I180" s="331">
        <v>2</v>
      </c>
      <c r="J180" s="331">
        <v>3</v>
      </c>
      <c r="K180" s="329" t="s">
        <v>119</v>
      </c>
    </row>
    <row r="181" spans="2:11">
      <c r="B181" s="326" t="s">
        <v>293</v>
      </c>
      <c r="C181" s="326" t="s">
        <v>503</v>
      </c>
      <c r="D181" s="327" t="s">
        <v>502</v>
      </c>
      <c r="E181" s="328">
        <v>12.5</v>
      </c>
      <c r="F181" s="329">
        <v>1</v>
      </c>
      <c r="G181" s="330">
        <v>0.35</v>
      </c>
      <c r="H181" s="331">
        <f t="shared" si="2"/>
        <v>4.375</v>
      </c>
      <c r="I181" s="331">
        <v>2</v>
      </c>
      <c r="J181" s="331">
        <v>3</v>
      </c>
      <c r="K181" s="329" t="s">
        <v>119</v>
      </c>
    </row>
    <row r="182" spans="2:11">
      <c r="B182" s="326" t="s">
        <v>294</v>
      </c>
      <c r="C182" s="326" t="s">
        <v>503</v>
      </c>
      <c r="D182" s="327" t="s">
        <v>502</v>
      </c>
      <c r="E182" s="328">
        <v>13</v>
      </c>
      <c r="F182" s="329">
        <v>1</v>
      </c>
      <c r="G182" s="330">
        <v>0.35</v>
      </c>
      <c r="H182" s="331">
        <f t="shared" si="2"/>
        <v>4.55</v>
      </c>
      <c r="I182" s="331">
        <v>2</v>
      </c>
      <c r="J182" s="331">
        <v>3</v>
      </c>
      <c r="K182" s="329" t="s">
        <v>119</v>
      </c>
    </row>
    <row r="183" spans="2:11">
      <c r="B183" s="326" t="s">
        <v>295</v>
      </c>
      <c r="C183" s="326" t="s">
        <v>503</v>
      </c>
      <c r="D183" s="327" t="s">
        <v>502</v>
      </c>
      <c r="E183" s="328">
        <v>13.5</v>
      </c>
      <c r="F183" s="329">
        <v>1</v>
      </c>
      <c r="G183" s="330">
        <v>0.35</v>
      </c>
      <c r="H183" s="331">
        <f t="shared" si="2"/>
        <v>4.7249999999999996</v>
      </c>
      <c r="I183" s="331">
        <v>2</v>
      </c>
      <c r="J183" s="331">
        <v>3</v>
      </c>
      <c r="K183" s="329" t="s">
        <v>119</v>
      </c>
    </row>
    <row r="184" spans="2:11">
      <c r="B184" s="326" t="s">
        <v>296</v>
      </c>
      <c r="C184" s="326" t="s">
        <v>503</v>
      </c>
      <c r="D184" s="327" t="s">
        <v>502</v>
      </c>
      <c r="E184" s="328">
        <v>14</v>
      </c>
      <c r="F184" s="329">
        <v>1</v>
      </c>
      <c r="G184" s="330">
        <v>0.35</v>
      </c>
      <c r="H184" s="331">
        <f t="shared" si="2"/>
        <v>4.8999999999999995</v>
      </c>
      <c r="I184" s="331">
        <v>2</v>
      </c>
      <c r="J184" s="331">
        <v>3</v>
      </c>
      <c r="K184" s="329" t="s">
        <v>119</v>
      </c>
    </row>
    <row r="185" spans="2:11">
      <c r="B185" s="326" t="s">
        <v>297</v>
      </c>
      <c r="C185" s="326" t="s">
        <v>503</v>
      </c>
      <c r="D185" s="327" t="s">
        <v>502</v>
      </c>
      <c r="E185" s="328">
        <v>14.5</v>
      </c>
      <c r="F185" s="329">
        <v>1</v>
      </c>
      <c r="G185" s="330">
        <v>0.35</v>
      </c>
      <c r="H185" s="331">
        <f t="shared" si="2"/>
        <v>5.0749999999999993</v>
      </c>
      <c r="I185" s="331">
        <v>2</v>
      </c>
      <c r="J185" s="331">
        <v>3</v>
      </c>
      <c r="K185" s="329" t="s">
        <v>119</v>
      </c>
    </row>
    <row r="186" spans="2:11">
      <c r="B186" s="326" t="s">
        <v>298</v>
      </c>
      <c r="C186" s="326" t="s">
        <v>503</v>
      </c>
      <c r="D186" s="327" t="s">
        <v>502</v>
      </c>
      <c r="E186" s="328">
        <v>15</v>
      </c>
      <c r="F186" s="329">
        <v>1</v>
      </c>
      <c r="G186" s="330">
        <v>0.35</v>
      </c>
      <c r="H186" s="331">
        <f t="shared" si="2"/>
        <v>5.25</v>
      </c>
      <c r="I186" s="331">
        <v>2</v>
      </c>
      <c r="J186" s="331">
        <v>3</v>
      </c>
      <c r="K186" s="329" t="s">
        <v>119</v>
      </c>
    </row>
    <row r="187" spans="2:11">
      <c r="B187" s="326" t="s">
        <v>299</v>
      </c>
      <c r="C187" s="326" t="s">
        <v>503</v>
      </c>
      <c r="D187" s="327" t="s">
        <v>502</v>
      </c>
      <c r="E187" s="328">
        <v>15.5</v>
      </c>
      <c r="F187" s="329">
        <v>1</v>
      </c>
      <c r="G187" s="330">
        <v>0.35</v>
      </c>
      <c r="H187" s="331">
        <f t="shared" si="2"/>
        <v>5.4249999999999998</v>
      </c>
      <c r="I187" s="331">
        <v>2</v>
      </c>
      <c r="J187" s="331">
        <v>3</v>
      </c>
      <c r="K187" s="329" t="s">
        <v>119</v>
      </c>
    </row>
    <row r="188" spans="2:11">
      <c r="B188" s="326" t="s">
        <v>300</v>
      </c>
      <c r="C188" s="326" t="s">
        <v>503</v>
      </c>
      <c r="D188" s="327" t="s">
        <v>502</v>
      </c>
      <c r="E188" s="328">
        <v>6</v>
      </c>
      <c r="F188" s="329">
        <v>1</v>
      </c>
      <c r="G188" s="330">
        <v>0.45</v>
      </c>
      <c r="H188" s="331">
        <f t="shared" si="2"/>
        <v>2.7</v>
      </c>
      <c r="I188" s="331">
        <v>2</v>
      </c>
      <c r="J188" s="331">
        <v>3</v>
      </c>
      <c r="K188" s="329" t="s">
        <v>119</v>
      </c>
    </row>
    <row r="189" spans="2:11">
      <c r="B189" s="326" t="s">
        <v>301</v>
      </c>
      <c r="C189" s="326" t="s">
        <v>503</v>
      </c>
      <c r="D189" s="327" t="s">
        <v>502</v>
      </c>
      <c r="E189" s="328">
        <v>6.5</v>
      </c>
      <c r="F189" s="329">
        <v>1</v>
      </c>
      <c r="G189" s="330">
        <v>0.45</v>
      </c>
      <c r="H189" s="331">
        <f t="shared" si="2"/>
        <v>2.9250000000000003</v>
      </c>
      <c r="I189" s="331">
        <v>2</v>
      </c>
      <c r="J189" s="331">
        <v>3</v>
      </c>
      <c r="K189" s="329" t="s">
        <v>119</v>
      </c>
    </row>
    <row r="190" spans="2:11">
      <c r="B190" s="326" t="s">
        <v>302</v>
      </c>
      <c r="C190" s="326" t="s">
        <v>503</v>
      </c>
      <c r="D190" s="327" t="s">
        <v>502</v>
      </c>
      <c r="E190" s="328">
        <v>7</v>
      </c>
      <c r="F190" s="329">
        <v>1</v>
      </c>
      <c r="G190" s="330">
        <v>0.45</v>
      </c>
      <c r="H190" s="331">
        <f t="shared" si="2"/>
        <v>3.15</v>
      </c>
      <c r="I190" s="331">
        <v>2</v>
      </c>
      <c r="J190" s="331">
        <v>3</v>
      </c>
      <c r="K190" s="329" t="s">
        <v>119</v>
      </c>
    </row>
    <row r="191" spans="2:11">
      <c r="B191" s="326" t="s">
        <v>303</v>
      </c>
      <c r="C191" s="326" t="s">
        <v>503</v>
      </c>
      <c r="D191" s="327" t="s">
        <v>502</v>
      </c>
      <c r="E191" s="328">
        <v>7.5</v>
      </c>
      <c r="F191" s="329">
        <v>1</v>
      </c>
      <c r="G191" s="330">
        <v>0.45</v>
      </c>
      <c r="H191" s="331">
        <f t="shared" si="2"/>
        <v>3.375</v>
      </c>
      <c r="I191" s="331">
        <v>2</v>
      </c>
      <c r="J191" s="331">
        <v>3</v>
      </c>
      <c r="K191" s="329" t="s">
        <v>119</v>
      </c>
    </row>
    <row r="192" spans="2:11">
      <c r="B192" s="326" t="s">
        <v>304</v>
      </c>
      <c r="C192" s="326" t="s">
        <v>503</v>
      </c>
      <c r="D192" s="327" t="s">
        <v>502</v>
      </c>
      <c r="E192" s="328">
        <v>8</v>
      </c>
      <c r="F192" s="329">
        <v>1</v>
      </c>
      <c r="G192" s="330">
        <v>0.45</v>
      </c>
      <c r="H192" s="331">
        <f t="shared" si="2"/>
        <v>3.6</v>
      </c>
      <c r="I192" s="331">
        <v>2</v>
      </c>
      <c r="J192" s="331">
        <v>3</v>
      </c>
      <c r="K192" s="329" t="s">
        <v>119</v>
      </c>
    </row>
    <row r="193" spans="2:11">
      <c r="B193" s="326" t="s">
        <v>305</v>
      </c>
      <c r="C193" s="326" t="s">
        <v>503</v>
      </c>
      <c r="D193" s="327" t="s">
        <v>502</v>
      </c>
      <c r="E193" s="328">
        <v>8.5</v>
      </c>
      <c r="F193" s="329">
        <v>1</v>
      </c>
      <c r="G193" s="330">
        <v>0.45</v>
      </c>
      <c r="H193" s="331">
        <f t="shared" si="2"/>
        <v>3.8250000000000002</v>
      </c>
      <c r="I193" s="331">
        <v>2</v>
      </c>
      <c r="J193" s="331">
        <v>3</v>
      </c>
      <c r="K193" s="329" t="s">
        <v>119</v>
      </c>
    </row>
    <row r="194" spans="2:11">
      <c r="B194" s="326" t="s">
        <v>306</v>
      </c>
      <c r="C194" s="326" t="s">
        <v>503</v>
      </c>
      <c r="D194" s="327" t="s">
        <v>502</v>
      </c>
      <c r="E194" s="328">
        <v>9</v>
      </c>
      <c r="F194" s="329">
        <v>1</v>
      </c>
      <c r="G194" s="330">
        <v>0.45</v>
      </c>
      <c r="H194" s="331">
        <f t="shared" si="2"/>
        <v>4.05</v>
      </c>
      <c r="I194" s="331">
        <v>2</v>
      </c>
      <c r="J194" s="331">
        <v>3</v>
      </c>
      <c r="K194" s="329" t="s">
        <v>119</v>
      </c>
    </row>
    <row r="195" spans="2:11">
      <c r="B195" s="326" t="s">
        <v>307</v>
      </c>
      <c r="C195" s="326" t="s">
        <v>503</v>
      </c>
      <c r="D195" s="327" t="s">
        <v>502</v>
      </c>
      <c r="E195" s="328">
        <v>9.5</v>
      </c>
      <c r="F195" s="329">
        <v>1</v>
      </c>
      <c r="G195" s="330">
        <v>0.45</v>
      </c>
      <c r="H195" s="331">
        <f t="shared" si="2"/>
        <v>4.2750000000000004</v>
      </c>
      <c r="I195" s="331">
        <v>2</v>
      </c>
      <c r="J195" s="331">
        <v>3</v>
      </c>
      <c r="K195" s="329" t="s">
        <v>119</v>
      </c>
    </row>
    <row r="196" spans="2:11">
      <c r="B196" s="326" t="s">
        <v>308</v>
      </c>
      <c r="C196" s="326" t="s">
        <v>503</v>
      </c>
      <c r="D196" s="327" t="s">
        <v>502</v>
      </c>
      <c r="E196" s="328">
        <v>10</v>
      </c>
      <c r="F196" s="329">
        <v>1</v>
      </c>
      <c r="G196" s="330">
        <v>0.45</v>
      </c>
      <c r="H196" s="331">
        <f t="shared" ref="H196:H227" si="3">E196*G196</f>
        <v>4.5</v>
      </c>
      <c r="I196" s="331">
        <v>2</v>
      </c>
      <c r="J196" s="331">
        <v>3</v>
      </c>
      <c r="K196" s="329" t="s">
        <v>119</v>
      </c>
    </row>
    <row r="197" spans="2:11">
      <c r="B197" s="326" t="s">
        <v>309</v>
      </c>
      <c r="C197" s="326" t="s">
        <v>503</v>
      </c>
      <c r="D197" s="327" t="s">
        <v>502</v>
      </c>
      <c r="E197" s="328">
        <v>10.5</v>
      </c>
      <c r="F197" s="329">
        <v>1</v>
      </c>
      <c r="G197" s="330">
        <v>0.45</v>
      </c>
      <c r="H197" s="331">
        <f t="shared" si="3"/>
        <v>4.7250000000000005</v>
      </c>
      <c r="I197" s="331">
        <v>2</v>
      </c>
      <c r="J197" s="331">
        <v>3</v>
      </c>
      <c r="K197" s="329" t="s">
        <v>119</v>
      </c>
    </row>
    <row r="198" spans="2:11">
      <c r="B198" s="326" t="s">
        <v>310</v>
      </c>
      <c r="C198" s="326" t="s">
        <v>503</v>
      </c>
      <c r="D198" s="327" t="s">
        <v>502</v>
      </c>
      <c r="E198" s="328">
        <v>11</v>
      </c>
      <c r="F198" s="329">
        <v>1</v>
      </c>
      <c r="G198" s="330">
        <v>0.45</v>
      </c>
      <c r="H198" s="331">
        <f t="shared" si="3"/>
        <v>4.95</v>
      </c>
      <c r="I198" s="331">
        <v>2</v>
      </c>
      <c r="J198" s="331">
        <v>3</v>
      </c>
      <c r="K198" s="329" t="s">
        <v>119</v>
      </c>
    </row>
    <row r="199" spans="2:11">
      <c r="B199" s="326" t="s">
        <v>311</v>
      </c>
      <c r="C199" s="326" t="s">
        <v>503</v>
      </c>
      <c r="D199" s="327" t="s">
        <v>502</v>
      </c>
      <c r="E199" s="328">
        <v>11.5</v>
      </c>
      <c r="F199" s="329">
        <v>1</v>
      </c>
      <c r="G199" s="330">
        <v>0.45</v>
      </c>
      <c r="H199" s="331">
        <f t="shared" si="3"/>
        <v>5.1749999999999998</v>
      </c>
      <c r="I199" s="331">
        <v>2</v>
      </c>
      <c r="J199" s="331">
        <v>3</v>
      </c>
      <c r="K199" s="329" t="s">
        <v>119</v>
      </c>
    </row>
    <row r="200" spans="2:11">
      <c r="B200" s="326" t="s">
        <v>312</v>
      </c>
      <c r="C200" s="326" t="s">
        <v>503</v>
      </c>
      <c r="D200" s="327" t="s">
        <v>502</v>
      </c>
      <c r="E200" s="328">
        <v>12</v>
      </c>
      <c r="F200" s="329">
        <v>1</v>
      </c>
      <c r="G200" s="330">
        <v>0.45</v>
      </c>
      <c r="H200" s="331">
        <f t="shared" si="3"/>
        <v>5.4</v>
      </c>
      <c r="I200" s="331">
        <v>2</v>
      </c>
      <c r="J200" s="331">
        <v>3</v>
      </c>
      <c r="K200" s="329" t="s">
        <v>119</v>
      </c>
    </row>
    <row r="201" spans="2:11">
      <c r="B201" s="326" t="s">
        <v>313</v>
      </c>
      <c r="C201" s="326" t="s">
        <v>503</v>
      </c>
      <c r="D201" s="327" t="s">
        <v>502</v>
      </c>
      <c r="E201" s="328">
        <v>12.5</v>
      </c>
      <c r="F201" s="329">
        <v>1</v>
      </c>
      <c r="G201" s="330">
        <v>0.45</v>
      </c>
      <c r="H201" s="331">
        <f t="shared" si="3"/>
        <v>5.625</v>
      </c>
      <c r="I201" s="331">
        <v>2</v>
      </c>
      <c r="J201" s="331">
        <v>3</v>
      </c>
      <c r="K201" s="329" t="s">
        <v>119</v>
      </c>
    </row>
    <row r="202" spans="2:11">
      <c r="B202" s="326" t="s">
        <v>314</v>
      </c>
      <c r="C202" s="326" t="s">
        <v>503</v>
      </c>
      <c r="D202" s="327" t="s">
        <v>502</v>
      </c>
      <c r="E202" s="328">
        <v>13</v>
      </c>
      <c r="F202" s="329">
        <v>1</v>
      </c>
      <c r="G202" s="330">
        <v>0.45</v>
      </c>
      <c r="H202" s="331">
        <f t="shared" si="3"/>
        <v>5.8500000000000005</v>
      </c>
      <c r="I202" s="331">
        <v>2</v>
      </c>
      <c r="J202" s="331">
        <v>3</v>
      </c>
      <c r="K202" s="329" t="s">
        <v>119</v>
      </c>
    </row>
    <row r="203" spans="2:11">
      <c r="B203" s="326" t="s">
        <v>315</v>
      </c>
      <c r="C203" s="326" t="s">
        <v>503</v>
      </c>
      <c r="D203" s="327" t="s">
        <v>502</v>
      </c>
      <c r="E203" s="328">
        <v>13.5</v>
      </c>
      <c r="F203" s="329">
        <v>1</v>
      </c>
      <c r="G203" s="330">
        <v>0.45</v>
      </c>
      <c r="H203" s="331">
        <f t="shared" si="3"/>
        <v>6.0750000000000002</v>
      </c>
      <c r="I203" s="331">
        <v>2</v>
      </c>
      <c r="J203" s="331">
        <v>3</v>
      </c>
      <c r="K203" s="329" t="s">
        <v>119</v>
      </c>
    </row>
    <row r="204" spans="2:11">
      <c r="B204" s="326" t="s">
        <v>316</v>
      </c>
      <c r="C204" s="326" t="s">
        <v>503</v>
      </c>
      <c r="D204" s="327" t="s">
        <v>502</v>
      </c>
      <c r="E204" s="328">
        <v>14</v>
      </c>
      <c r="F204" s="329">
        <v>1</v>
      </c>
      <c r="G204" s="330">
        <v>0.45</v>
      </c>
      <c r="H204" s="331">
        <f t="shared" si="3"/>
        <v>6.3</v>
      </c>
      <c r="I204" s="331">
        <v>2</v>
      </c>
      <c r="J204" s="331">
        <v>3</v>
      </c>
      <c r="K204" s="329" t="s">
        <v>119</v>
      </c>
    </row>
    <row r="205" spans="2:11">
      <c r="B205" s="326" t="s">
        <v>317</v>
      </c>
      <c r="C205" s="326" t="s">
        <v>503</v>
      </c>
      <c r="D205" s="327" t="s">
        <v>502</v>
      </c>
      <c r="E205" s="328">
        <v>14.5</v>
      </c>
      <c r="F205" s="329">
        <v>1</v>
      </c>
      <c r="G205" s="330">
        <v>0.45</v>
      </c>
      <c r="H205" s="331">
        <f t="shared" si="3"/>
        <v>6.5250000000000004</v>
      </c>
      <c r="I205" s="331">
        <v>2</v>
      </c>
      <c r="J205" s="331">
        <v>3</v>
      </c>
      <c r="K205" s="329" t="s">
        <v>119</v>
      </c>
    </row>
    <row r="206" spans="2:11">
      <c r="B206" s="326" t="s">
        <v>318</v>
      </c>
      <c r="C206" s="326" t="s">
        <v>503</v>
      </c>
      <c r="D206" s="327" t="s">
        <v>502</v>
      </c>
      <c r="E206" s="328">
        <v>15</v>
      </c>
      <c r="F206" s="329">
        <v>1</v>
      </c>
      <c r="G206" s="330">
        <v>0.45</v>
      </c>
      <c r="H206" s="331">
        <f t="shared" si="3"/>
        <v>6.75</v>
      </c>
      <c r="I206" s="331">
        <v>2</v>
      </c>
      <c r="J206" s="331">
        <v>3</v>
      </c>
      <c r="K206" s="329" t="s">
        <v>119</v>
      </c>
    </row>
    <row r="207" spans="2:11">
      <c r="B207" s="326" t="s">
        <v>319</v>
      </c>
      <c r="C207" s="326" t="s">
        <v>503</v>
      </c>
      <c r="D207" s="327" t="s">
        <v>502</v>
      </c>
      <c r="E207" s="328">
        <v>15.5</v>
      </c>
      <c r="F207" s="329">
        <v>1</v>
      </c>
      <c r="G207" s="330">
        <v>0.45</v>
      </c>
      <c r="H207" s="331">
        <f t="shared" si="3"/>
        <v>6.9750000000000005</v>
      </c>
      <c r="I207" s="331">
        <v>2</v>
      </c>
      <c r="J207" s="331">
        <v>3</v>
      </c>
      <c r="K207" s="329" t="s">
        <v>119</v>
      </c>
    </row>
    <row r="208" spans="2:11">
      <c r="B208" s="332" t="s">
        <v>420</v>
      </c>
      <c r="C208" s="332" t="s">
        <v>503</v>
      </c>
      <c r="D208" s="333" t="s">
        <v>472</v>
      </c>
      <c r="E208" s="334">
        <v>6</v>
      </c>
      <c r="F208" s="335">
        <v>1</v>
      </c>
      <c r="G208" s="336">
        <v>0</v>
      </c>
      <c r="H208" s="337">
        <f t="shared" si="3"/>
        <v>0</v>
      </c>
      <c r="I208" s="337">
        <v>4</v>
      </c>
      <c r="J208" s="337">
        <v>0</v>
      </c>
      <c r="K208" s="335" t="s">
        <v>119</v>
      </c>
    </row>
    <row r="209" spans="2:11">
      <c r="B209" s="332" t="s">
        <v>421</v>
      </c>
      <c r="C209" s="332" t="s">
        <v>503</v>
      </c>
      <c r="D209" s="333" t="s">
        <v>472</v>
      </c>
      <c r="E209" s="334">
        <v>6.5</v>
      </c>
      <c r="F209" s="335">
        <v>1</v>
      </c>
      <c r="G209" s="336">
        <v>0</v>
      </c>
      <c r="H209" s="337">
        <f t="shared" si="3"/>
        <v>0</v>
      </c>
      <c r="I209" s="337">
        <v>4</v>
      </c>
      <c r="J209" s="337">
        <v>0</v>
      </c>
      <c r="K209" s="335" t="s">
        <v>119</v>
      </c>
    </row>
    <row r="210" spans="2:11">
      <c r="B210" s="332" t="s">
        <v>422</v>
      </c>
      <c r="C210" s="332" t="s">
        <v>503</v>
      </c>
      <c r="D210" s="333" t="s">
        <v>472</v>
      </c>
      <c r="E210" s="334">
        <v>7</v>
      </c>
      <c r="F210" s="335">
        <v>1</v>
      </c>
      <c r="G210" s="336">
        <v>0</v>
      </c>
      <c r="H210" s="337">
        <f t="shared" si="3"/>
        <v>0</v>
      </c>
      <c r="I210" s="337">
        <v>4</v>
      </c>
      <c r="J210" s="337">
        <v>0</v>
      </c>
      <c r="K210" s="335" t="s">
        <v>119</v>
      </c>
    </row>
    <row r="211" spans="2:11">
      <c r="B211" s="332" t="s">
        <v>423</v>
      </c>
      <c r="C211" s="332" t="s">
        <v>503</v>
      </c>
      <c r="D211" s="333" t="s">
        <v>472</v>
      </c>
      <c r="E211" s="334">
        <v>7.5</v>
      </c>
      <c r="F211" s="335">
        <v>1</v>
      </c>
      <c r="G211" s="336">
        <v>0</v>
      </c>
      <c r="H211" s="337">
        <f t="shared" si="3"/>
        <v>0</v>
      </c>
      <c r="I211" s="337">
        <v>4</v>
      </c>
      <c r="J211" s="337">
        <v>0</v>
      </c>
      <c r="K211" s="335" t="s">
        <v>119</v>
      </c>
    </row>
    <row r="212" spans="2:11">
      <c r="B212" s="332" t="s">
        <v>424</v>
      </c>
      <c r="C212" s="332" t="s">
        <v>503</v>
      </c>
      <c r="D212" s="333" t="s">
        <v>472</v>
      </c>
      <c r="E212" s="334">
        <v>8</v>
      </c>
      <c r="F212" s="335">
        <v>1</v>
      </c>
      <c r="G212" s="336">
        <v>0</v>
      </c>
      <c r="H212" s="337">
        <f t="shared" si="3"/>
        <v>0</v>
      </c>
      <c r="I212" s="337">
        <v>4</v>
      </c>
      <c r="J212" s="337">
        <v>0</v>
      </c>
      <c r="K212" s="335" t="s">
        <v>119</v>
      </c>
    </row>
    <row r="213" spans="2:11">
      <c r="B213" s="332" t="s">
        <v>425</v>
      </c>
      <c r="C213" s="332" t="s">
        <v>503</v>
      </c>
      <c r="D213" s="333" t="s">
        <v>472</v>
      </c>
      <c r="E213" s="334">
        <v>8.5</v>
      </c>
      <c r="F213" s="335">
        <v>1</v>
      </c>
      <c r="G213" s="336">
        <v>0</v>
      </c>
      <c r="H213" s="337">
        <f t="shared" si="3"/>
        <v>0</v>
      </c>
      <c r="I213" s="337">
        <v>4</v>
      </c>
      <c r="J213" s="337">
        <v>0</v>
      </c>
      <c r="K213" s="335" t="s">
        <v>119</v>
      </c>
    </row>
    <row r="214" spans="2:11">
      <c r="B214" s="332" t="s">
        <v>426</v>
      </c>
      <c r="C214" s="332" t="s">
        <v>503</v>
      </c>
      <c r="D214" s="333" t="s">
        <v>472</v>
      </c>
      <c r="E214" s="334">
        <v>9</v>
      </c>
      <c r="F214" s="335">
        <v>1</v>
      </c>
      <c r="G214" s="336">
        <v>0</v>
      </c>
      <c r="H214" s="337">
        <f t="shared" si="3"/>
        <v>0</v>
      </c>
      <c r="I214" s="337">
        <v>4</v>
      </c>
      <c r="J214" s="337">
        <v>0</v>
      </c>
      <c r="K214" s="335" t="s">
        <v>119</v>
      </c>
    </row>
    <row r="215" spans="2:11">
      <c r="B215" s="332" t="s">
        <v>427</v>
      </c>
      <c r="C215" s="332" t="s">
        <v>503</v>
      </c>
      <c r="D215" s="333" t="s">
        <v>472</v>
      </c>
      <c r="E215" s="334">
        <v>9.5</v>
      </c>
      <c r="F215" s="335">
        <v>1</v>
      </c>
      <c r="G215" s="336">
        <v>0</v>
      </c>
      <c r="H215" s="337">
        <f t="shared" si="3"/>
        <v>0</v>
      </c>
      <c r="I215" s="337">
        <v>4</v>
      </c>
      <c r="J215" s="337">
        <v>0</v>
      </c>
      <c r="K215" s="335" t="s">
        <v>119</v>
      </c>
    </row>
    <row r="216" spans="2:11">
      <c r="B216" s="332" t="s">
        <v>428</v>
      </c>
      <c r="C216" s="332" t="s">
        <v>503</v>
      </c>
      <c r="D216" s="333" t="s">
        <v>472</v>
      </c>
      <c r="E216" s="334">
        <v>10</v>
      </c>
      <c r="F216" s="335">
        <v>1</v>
      </c>
      <c r="G216" s="336">
        <v>0</v>
      </c>
      <c r="H216" s="337">
        <f t="shared" si="3"/>
        <v>0</v>
      </c>
      <c r="I216" s="337">
        <v>4</v>
      </c>
      <c r="J216" s="337">
        <v>0</v>
      </c>
      <c r="K216" s="335" t="s">
        <v>119</v>
      </c>
    </row>
    <row r="217" spans="2:11">
      <c r="B217" s="332" t="s">
        <v>429</v>
      </c>
      <c r="C217" s="332" t="s">
        <v>503</v>
      </c>
      <c r="D217" s="333" t="s">
        <v>472</v>
      </c>
      <c r="E217" s="334">
        <v>10.5</v>
      </c>
      <c r="F217" s="335">
        <v>1</v>
      </c>
      <c r="G217" s="336">
        <v>0</v>
      </c>
      <c r="H217" s="337">
        <f t="shared" si="3"/>
        <v>0</v>
      </c>
      <c r="I217" s="337">
        <v>4</v>
      </c>
      <c r="J217" s="337">
        <v>0</v>
      </c>
      <c r="K217" s="335" t="s">
        <v>119</v>
      </c>
    </row>
    <row r="218" spans="2:11">
      <c r="B218" s="332" t="s">
        <v>430</v>
      </c>
      <c r="C218" s="332" t="s">
        <v>503</v>
      </c>
      <c r="D218" s="333" t="s">
        <v>472</v>
      </c>
      <c r="E218" s="334">
        <v>11</v>
      </c>
      <c r="F218" s="335">
        <v>1</v>
      </c>
      <c r="G218" s="336">
        <v>0</v>
      </c>
      <c r="H218" s="337">
        <f t="shared" si="3"/>
        <v>0</v>
      </c>
      <c r="I218" s="337">
        <v>4</v>
      </c>
      <c r="J218" s="337">
        <v>0</v>
      </c>
      <c r="K218" s="335" t="s">
        <v>119</v>
      </c>
    </row>
    <row r="219" spans="2:11">
      <c r="B219" s="332" t="s">
        <v>431</v>
      </c>
      <c r="C219" s="332" t="s">
        <v>503</v>
      </c>
      <c r="D219" s="333" t="s">
        <v>472</v>
      </c>
      <c r="E219" s="334">
        <v>11.5</v>
      </c>
      <c r="F219" s="335">
        <v>1</v>
      </c>
      <c r="G219" s="336">
        <v>0</v>
      </c>
      <c r="H219" s="337">
        <f t="shared" si="3"/>
        <v>0</v>
      </c>
      <c r="I219" s="337">
        <v>4</v>
      </c>
      <c r="J219" s="337">
        <v>0</v>
      </c>
      <c r="K219" s="335" t="s">
        <v>119</v>
      </c>
    </row>
    <row r="220" spans="2:11">
      <c r="B220" s="332" t="s">
        <v>432</v>
      </c>
      <c r="C220" s="332" t="s">
        <v>503</v>
      </c>
      <c r="D220" s="333" t="s">
        <v>472</v>
      </c>
      <c r="E220" s="334">
        <v>12</v>
      </c>
      <c r="F220" s="335">
        <v>1</v>
      </c>
      <c r="G220" s="336">
        <v>0</v>
      </c>
      <c r="H220" s="337">
        <f t="shared" si="3"/>
        <v>0</v>
      </c>
      <c r="I220" s="337">
        <v>4</v>
      </c>
      <c r="J220" s="337">
        <v>0</v>
      </c>
      <c r="K220" s="335" t="s">
        <v>119</v>
      </c>
    </row>
    <row r="221" spans="2:11">
      <c r="B221" s="332" t="s">
        <v>433</v>
      </c>
      <c r="C221" s="332" t="s">
        <v>503</v>
      </c>
      <c r="D221" s="333" t="s">
        <v>472</v>
      </c>
      <c r="E221" s="334">
        <v>12.5</v>
      </c>
      <c r="F221" s="335">
        <v>1</v>
      </c>
      <c r="G221" s="336">
        <v>0</v>
      </c>
      <c r="H221" s="337">
        <f t="shared" si="3"/>
        <v>0</v>
      </c>
      <c r="I221" s="337">
        <v>4</v>
      </c>
      <c r="J221" s="337">
        <v>0</v>
      </c>
      <c r="K221" s="335" t="s">
        <v>119</v>
      </c>
    </row>
    <row r="222" spans="2:11">
      <c r="B222" s="332" t="s">
        <v>434</v>
      </c>
      <c r="C222" s="332" t="s">
        <v>503</v>
      </c>
      <c r="D222" s="333" t="s">
        <v>472</v>
      </c>
      <c r="E222" s="334">
        <v>13</v>
      </c>
      <c r="F222" s="335">
        <v>1</v>
      </c>
      <c r="G222" s="336">
        <v>0</v>
      </c>
      <c r="H222" s="337">
        <f t="shared" si="3"/>
        <v>0</v>
      </c>
      <c r="I222" s="337">
        <v>4</v>
      </c>
      <c r="J222" s="337">
        <v>0</v>
      </c>
      <c r="K222" s="335" t="s">
        <v>119</v>
      </c>
    </row>
    <row r="223" spans="2:11">
      <c r="B223" s="332" t="s">
        <v>435</v>
      </c>
      <c r="C223" s="332" t="s">
        <v>503</v>
      </c>
      <c r="D223" s="333" t="s">
        <v>472</v>
      </c>
      <c r="E223" s="334">
        <v>13.5</v>
      </c>
      <c r="F223" s="335">
        <v>1</v>
      </c>
      <c r="G223" s="336">
        <v>0</v>
      </c>
      <c r="H223" s="337">
        <f t="shared" si="3"/>
        <v>0</v>
      </c>
      <c r="I223" s="337">
        <v>4</v>
      </c>
      <c r="J223" s="337">
        <v>0</v>
      </c>
      <c r="K223" s="335" t="s">
        <v>119</v>
      </c>
    </row>
    <row r="224" spans="2:11">
      <c r="B224" s="332" t="s">
        <v>436</v>
      </c>
      <c r="C224" s="332" t="s">
        <v>503</v>
      </c>
      <c r="D224" s="333" t="s">
        <v>472</v>
      </c>
      <c r="E224" s="334">
        <v>14</v>
      </c>
      <c r="F224" s="335">
        <v>1</v>
      </c>
      <c r="G224" s="336">
        <v>0</v>
      </c>
      <c r="H224" s="337">
        <f t="shared" si="3"/>
        <v>0</v>
      </c>
      <c r="I224" s="337">
        <v>4</v>
      </c>
      <c r="J224" s="337">
        <v>0</v>
      </c>
      <c r="K224" s="335" t="s">
        <v>119</v>
      </c>
    </row>
    <row r="225" spans="2:11">
      <c r="B225" s="332" t="s">
        <v>437</v>
      </c>
      <c r="C225" s="332" t="s">
        <v>503</v>
      </c>
      <c r="D225" s="333" t="s">
        <v>472</v>
      </c>
      <c r="E225" s="334">
        <v>14.5</v>
      </c>
      <c r="F225" s="335">
        <v>1</v>
      </c>
      <c r="G225" s="336">
        <v>0</v>
      </c>
      <c r="H225" s="337">
        <f t="shared" si="3"/>
        <v>0</v>
      </c>
      <c r="I225" s="337">
        <v>4</v>
      </c>
      <c r="J225" s="337">
        <v>0</v>
      </c>
      <c r="K225" s="335" t="s">
        <v>119</v>
      </c>
    </row>
    <row r="226" spans="2:11">
      <c r="B226" s="332" t="s">
        <v>438</v>
      </c>
      <c r="C226" s="332" t="s">
        <v>503</v>
      </c>
      <c r="D226" s="333" t="s">
        <v>472</v>
      </c>
      <c r="E226" s="334">
        <v>15</v>
      </c>
      <c r="F226" s="335">
        <v>1</v>
      </c>
      <c r="G226" s="336">
        <v>0</v>
      </c>
      <c r="H226" s="337">
        <f t="shared" si="3"/>
        <v>0</v>
      </c>
      <c r="I226" s="337">
        <v>4</v>
      </c>
      <c r="J226" s="337">
        <v>0</v>
      </c>
      <c r="K226" s="335" t="s">
        <v>119</v>
      </c>
    </row>
    <row r="227" spans="2:11">
      <c r="B227" s="332" t="s">
        <v>439</v>
      </c>
      <c r="C227" s="332" t="s">
        <v>503</v>
      </c>
      <c r="D227" s="333" t="s">
        <v>472</v>
      </c>
      <c r="E227" s="334">
        <v>15.5</v>
      </c>
      <c r="F227" s="335">
        <v>1</v>
      </c>
      <c r="G227" s="336">
        <v>0</v>
      </c>
      <c r="H227" s="337">
        <f t="shared" si="3"/>
        <v>0</v>
      </c>
      <c r="I227" s="337">
        <v>4</v>
      </c>
      <c r="J227" s="337">
        <v>0</v>
      </c>
      <c r="K227" s="335" t="s">
        <v>119</v>
      </c>
    </row>
  </sheetData>
  <autoFilter ref="B2:K227" xr:uid="{212DCABA-1EE0-471D-A159-C865FFB92D7F}"/>
  <mergeCells count="1">
    <mergeCell ref="B1:K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16"/>
  <sheetViews>
    <sheetView zoomScale="110" zoomScaleNormal="110" workbookViewId="0">
      <selection activeCell="E6" sqref="E6"/>
    </sheetView>
  </sheetViews>
  <sheetFormatPr defaultColWidth="9.1796875" defaultRowHeight="14.5"/>
  <cols>
    <col min="1" max="1" width="17.453125" style="3" customWidth="1"/>
    <col min="2" max="2" width="20.54296875" style="3" customWidth="1"/>
    <col min="3" max="3" width="12.54296875" style="3" customWidth="1"/>
    <col min="4" max="4" width="17.1796875" style="3" customWidth="1"/>
    <col min="5" max="7" width="14.1796875" style="3" customWidth="1"/>
    <col min="8" max="16384" width="9.1796875" style="3"/>
  </cols>
  <sheetData>
    <row r="1" spans="1:7" ht="15.5">
      <c r="A1" s="32" t="s">
        <v>38</v>
      </c>
      <c r="B1" s="70"/>
    </row>
    <row r="2" spans="1:7">
      <c r="A2" s="12" t="s">
        <v>39</v>
      </c>
      <c r="B2" s="12"/>
      <c r="E2" s="108"/>
      <c r="F2" s="108"/>
      <c r="G2" s="108"/>
    </row>
    <row r="3" spans="1:7">
      <c r="A3" s="12" t="s">
        <v>378</v>
      </c>
      <c r="B3" s="12"/>
      <c r="E3" s="108"/>
      <c r="F3" s="108"/>
      <c r="G3" s="108"/>
    </row>
    <row r="4" spans="1:7" ht="14.15" customHeight="1">
      <c r="A4" s="13"/>
      <c r="E4" s="102"/>
      <c r="F4" s="102"/>
      <c r="G4" s="4"/>
    </row>
    <row r="5" spans="1:7" ht="41.25" customHeight="1">
      <c r="A5" s="64" t="s">
        <v>6</v>
      </c>
      <c r="B5" s="64" t="s">
        <v>40</v>
      </c>
      <c r="C5" s="64" t="s">
        <v>5</v>
      </c>
      <c r="D5" s="65" t="s">
        <v>7</v>
      </c>
      <c r="E5" s="109" t="s">
        <v>328</v>
      </c>
      <c r="F5" s="109" t="s">
        <v>329</v>
      </c>
      <c r="G5" s="101"/>
    </row>
    <row r="6" spans="1:7">
      <c r="A6" s="63">
        <v>3798</v>
      </c>
      <c r="B6" s="9" t="s">
        <v>41</v>
      </c>
      <c r="C6" s="9" t="s">
        <v>2</v>
      </c>
      <c r="D6" s="85" t="s">
        <v>42</v>
      </c>
      <c r="E6" s="110">
        <v>9.09</v>
      </c>
      <c r="F6" s="111">
        <f>E6*4</f>
        <v>36.36</v>
      </c>
      <c r="G6" s="29"/>
    </row>
    <row r="7" spans="1:7">
      <c r="A7" s="63">
        <v>3798</v>
      </c>
      <c r="B7" s="9" t="s">
        <v>41</v>
      </c>
      <c r="C7" s="9" t="s">
        <v>3</v>
      </c>
      <c r="D7" s="85" t="s">
        <v>42</v>
      </c>
      <c r="E7" s="110">
        <v>10.23</v>
      </c>
      <c r="F7" s="111">
        <f t="shared" ref="F7:F16" si="0">E7*4</f>
        <v>40.92</v>
      </c>
      <c r="G7" s="29"/>
    </row>
    <row r="8" spans="1:7">
      <c r="A8" s="63">
        <v>3798</v>
      </c>
      <c r="B8" s="9" t="s">
        <v>41</v>
      </c>
      <c r="C8" s="9" t="s">
        <v>4</v>
      </c>
      <c r="D8" s="85" t="s">
        <v>42</v>
      </c>
      <c r="E8" s="110">
        <v>11.19</v>
      </c>
      <c r="F8" s="111">
        <f t="shared" si="0"/>
        <v>44.76</v>
      </c>
      <c r="G8" s="29"/>
    </row>
    <row r="9" spans="1:7">
      <c r="A9" s="63">
        <v>3798</v>
      </c>
      <c r="B9" s="9" t="s">
        <v>41</v>
      </c>
      <c r="C9" s="9" t="s">
        <v>43</v>
      </c>
      <c r="D9" s="85" t="s">
        <v>42</v>
      </c>
      <c r="E9" s="110">
        <v>11.72</v>
      </c>
      <c r="F9" s="111">
        <f t="shared" si="0"/>
        <v>46.88</v>
      </c>
      <c r="G9" s="29"/>
    </row>
    <row r="10" spans="1:7">
      <c r="A10" s="63">
        <v>3798</v>
      </c>
      <c r="B10" s="9" t="s">
        <v>41</v>
      </c>
      <c r="C10" s="9" t="s">
        <v>44</v>
      </c>
      <c r="D10" s="85" t="s">
        <v>42</v>
      </c>
      <c r="E10" s="110">
        <v>12.8</v>
      </c>
      <c r="F10" s="111">
        <f t="shared" si="0"/>
        <v>51.2</v>
      </c>
      <c r="G10" s="29"/>
    </row>
    <row r="11" spans="1:7">
      <c r="A11" s="63">
        <v>3798</v>
      </c>
      <c r="B11" s="9" t="s">
        <v>41</v>
      </c>
      <c r="C11" s="9" t="s">
        <v>45</v>
      </c>
      <c r="D11" s="85" t="s">
        <v>42</v>
      </c>
      <c r="E11" s="110">
        <v>14.02</v>
      </c>
      <c r="F11" s="111">
        <f t="shared" si="0"/>
        <v>56.08</v>
      </c>
      <c r="G11" s="29"/>
    </row>
    <row r="12" spans="1:7">
      <c r="A12" s="63">
        <v>3798</v>
      </c>
      <c r="B12" s="9" t="s">
        <v>41</v>
      </c>
      <c r="C12" s="9" t="s">
        <v>46</v>
      </c>
      <c r="D12" s="85" t="s">
        <v>42</v>
      </c>
      <c r="E12" s="110">
        <v>15.68</v>
      </c>
      <c r="F12" s="111">
        <f t="shared" si="0"/>
        <v>62.72</v>
      </c>
      <c r="G12" s="29"/>
    </row>
    <row r="13" spans="1:7">
      <c r="A13" s="179">
        <v>3798</v>
      </c>
      <c r="B13" s="100" t="s">
        <v>41</v>
      </c>
      <c r="C13" s="100" t="s">
        <v>47</v>
      </c>
      <c r="D13" s="100" t="s">
        <v>42</v>
      </c>
      <c r="E13" s="110">
        <v>16.850000000000001</v>
      </c>
      <c r="F13" s="111">
        <f t="shared" si="0"/>
        <v>67.400000000000006</v>
      </c>
      <c r="G13" s="29"/>
    </row>
    <row r="14" spans="1:7">
      <c r="A14" s="179">
        <v>3798</v>
      </c>
      <c r="B14" s="100" t="s">
        <v>41</v>
      </c>
      <c r="C14" s="100" t="s">
        <v>48</v>
      </c>
      <c r="D14" s="100" t="s">
        <v>42</v>
      </c>
      <c r="E14" s="180">
        <v>20.92</v>
      </c>
      <c r="F14" s="111">
        <f>E14*4</f>
        <v>83.68</v>
      </c>
    </row>
    <row r="15" spans="1:7">
      <c r="A15" s="174">
        <v>3798</v>
      </c>
      <c r="B15" s="175" t="s">
        <v>41</v>
      </c>
      <c r="C15" s="175" t="s">
        <v>49</v>
      </c>
      <c r="D15" s="176" t="s">
        <v>42</v>
      </c>
      <c r="E15" s="177">
        <v>24.76</v>
      </c>
      <c r="F15" s="178">
        <f t="shared" si="0"/>
        <v>99.04</v>
      </c>
      <c r="G15" s="29"/>
    </row>
    <row r="16" spans="1:7">
      <c r="A16" s="63">
        <v>3798</v>
      </c>
      <c r="B16" s="9" t="s">
        <v>41</v>
      </c>
      <c r="C16" s="9" t="s">
        <v>50</v>
      </c>
      <c r="D16" s="85" t="s">
        <v>42</v>
      </c>
      <c r="E16" s="110">
        <v>25.88</v>
      </c>
      <c r="F16" s="111">
        <f t="shared" si="0"/>
        <v>103.52</v>
      </c>
      <c r="G16" s="29"/>
    </row>
  </sheetData>
  <pageMargins left="0.7" right="0.7" top="0.75" bottom="0.75" header="0.3" footer="0.3"/>
  <pageSetup scale="8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45"/>
  <sheetViews>
    <sheetView zoomScale="120" zoomScaleNormal="120" workbookViewId="0">
      <selection activeCell="G36" sqref="G36"/>
    </sheetView>
  </sheetViews>
  <sheetFormatPr defaultColWidth="9.1796875" defaultRowHeight="14.5"/>
  <cols>
    <col min="1" max="1" width="21" style="3" customWidth="1"/>
    <col min="2" max="2" width="45.81640625" style="3" customWidth="1"/>
    <col min="3" max="3" width="19.453125" style="3" customWidth="1"/>
    <col min="4" max="4" width="17.453125" style="3" customWidth="1"/>
    <col min="5" max="16384" width="9.1796875" style="3"/>
  </cols>
  <sheetData>
    <row r="1" spans="1:4" ht="15.5">
      <c r="A1" s="32" t="s">
        <v>339</v>
      </c>
      <c r="B1" s="70"/>
    </row>
    <row r="2" spans="1:4" ht="14.15" customHeight="1">
      <c r="A2" s="2"/>
      <c r="B2" s="70"/>
      <c r="C2" s="108"/>
      <c r="D2" s="108"/>
    </row>
    <row r="3" spans="1:4" ht="16.5" customHeight="1">
      <c r="A3" s="293" t="s">
        <v>51</v>
      </c>
      <c r="B3" s="293"/>
      <c r="C3" s="108"/>
      <c r="D3" s="108"/>
    </row>
    <row r="4" spans="1:4" ht="16.5" customHeight="1">
      <c r="A4" s="72" t="s">
        <v>372</v>
      </c>
      <c r="B4" s="73"/>
      <c r="C4" s="108"/>
      <c r="D4" s="108"/>
    </row>
    <row r="5" spans="1:4">
      <c r="A5" s="73"/>
      <c r="B5" s="73"/>
      <c r="C5" s="73"/>
      <c r="D5" s="73"/>
    </row>
    <row r="6" spans="1:4" ht="29.15" customHeight="1">
      <c r="A6" s="25" t="s">
        <v>52</v>
      </c>
      <c r="B6" s="25" t="s">
        <v>5</v>
      </c>
      <c r="C6" s="25" t="s">
        <v>1</v>
      </c>
      <c r="D6" s="104" t="s">
        <v>0</v>
      </c>
    </row>
    <row r="7" spans="1:4">
      <c r="A7" s="84">
        <v>3163</v>
      </c>
      <c r="B7" s="84" t="s">
        <v>2</v>
      </c>
      <c r="C7" s="9" t="s">
        <v>42</v>
      </c>
      <c r="D7" s="103">
        <v>15.02</v>
      </c>
    </row>
    <row r="8" spans="1:4">
      <c r="A8" s="84">
        <v>3163</v>
      </c>
      <c r="B8" s="84" t="s">
        <v>48</v>
      </c>
      <c r="C8" s="9" t="s">
        <v>42</v>
      </c>
      <c r="D8" s="103">
        <v>11.32</v>
      </c>
    </row>
    <row r="9" spans="1:4">
      <c r="A9" s="84">
        <v>3163</v>
      </c>
      <c r="B9" s="84" t="s">
        <v>3</v>
      </c>
      <c r="C9" s="9" t="s">
        <v>42</v>
      </c>
      <c r="D9" s="103">
        <v>8.6199999999999992</v>
      </c>
    </row>
    <row r="10" spans="1:4">
      <c r="A10" s="84">
        <v>3163</v>
      </c>
      <c r="B10" s="84" t="s">
        <v>4</v>
      </c>
      <c r="C10" s="9" t="s">
        <v>42</v>
      </c>
      <c r="D10" s="103">
        <v>6.16</v>
      </c>
    </row>
    <row r="11" spans="1:4">
      <c r="A11" s="84">
        <v>3163</v>
      </c>
      <c r="B11" s="84" t="s">
        <v>43</v>
      </c>
      <c r="C11" s="9" t="s">
        <v>42</v>
      </c>
      <c r="D11" s="103">
        <v>5.28</v>
      </c>
    </row>
    <row r="12" spans="1:4" ht="15.5">
      <c r="A12" s="99">
        <v>3163</v>
      </c>
      <c r="B12" s="145" t="s">
        <v>352</v>
      </c>
      <c r="C12" s="100" t="s">
        <v>42</v>
      </c>
      <c r="D12" s="103">
        <v>7.01</v>
      </c>
    </row>
    <row r="14" spans="1:4" ht="28" customHeight="1">
      <c r="A14" s="293" t="s">
        <v>53</v>
      </c>
      <c r="B14" s="254"/>
      <c r="C14" s="254"/>
    </row>
    <row r="15" spans="1:4">
      <c r="A15" s="72" t="s">
        <v>372</v>
      </c>
      <c r="B15" s="74"/>
      <c r="C15" s="74"/>
      <c r="D15" s="28"/>
    </row>
    <row r="16" spans="1:4" ht="16.5" customHeight="1">
      <c r="A16" s="74"/>
      <c r="B16" s="74"/>
      <c r="C16" s="74"/>
      <c r="D16" s="28"/>
    </row>
    <row r="17" spans="1:4" ht="34" customHeight="1">
      <c r="A17" s="14" t="s">
        <v>6</v>
      </c>
      <c r="B17" s="14" t="s">
        <v>40</v>
      </c>
      <c r="C17" s="14" t="s">
        <v>7</v>
      </c>
      <c r="D17" s="169" t="s">
        <v>0</v>
      </c>
    </row>
    <row r="18" spans="1:4">
      <c r="A18" s="16">
        <v>3168</v>
      </c>
      <c r="B18" s="8" t="s">
        <v>101</v>
      </c>
      <c r="C18" s="9" t="s">
        <v>42</v>
      </c>
      <c r="D18" s="304">
        <v>16.37</v>
      </c>
    </row>
    <row r="19" spans="1:4">
      <c r="A19" s="60">
        <v>3168</v>
      </c>
      <c r="B19" s="8" t="s">
        <v>102</v>
      </c>
      <c r="C19" s="9" t="s">
        <v>42</v>
      </c>
      <c r="D19" s="304">
        <v>12.09</v>
      </c>
    </row>
    <row r="20" spans="1:4">
      <c r="A20" s="16">
        <v>3181</v>
      </c>
      <c r="B20" s="8" t="s">
        <v>54</v>
      </c>
      <c r="C20" s="9" t="s">
        <v>42</v>
      </c>
      <c r="D20" s="304">
        <v>5.88</v>
      </c>
    </row>
    <row r="21" spans="1:4">
      <c r="A21" s="16">
        <v>3181</v>
      </c>
      <c r="B21" s="8" t="s">
        <v>55</v>
      </c>
      <c r="C21" s="9" t="s">
        <v>42</v>
      </c>
      <c r="D21" s="304">
        <v>7.74</v>
      </c>
    </row>
    <row r="22" spans="1:4">
      <c r="A22" s="16">
        <v>3181</v>
      </c>
      <c r="B22" s="8" t="s">
        <v>56</v>
      </c>
      <c r="C22" s="9" t="s">
        <v>42</v>
      </c>
      <c r="D22" s="103">
        <v>12.26</v>
      </c>
    </row>
    <row r="23" spans="1:4">
      <c r="A23" s="16">
        <v>3181</v>
      </c>
      <c r="B23" s="8" t="s">
        <v>57</v>
      </c>
      <c r="C23" s="9" t="s">
        <v>42</v>
      </c>
      <c r="D23" s="103">
        <v>8.01</v>
      </c>
    </row>
    <row r="24" spans="1:4">
      <c r="A24" s="16">
        <v>3196</v>
      </c>
      <c r="B24" s="8" t="s">
        <v>58</v>
      </c>
      <c r="C24" s="9" t="s">
        <v>103</v>
      </c>
      <c r="D24" s="103">
        <v>9.0299999999999994</v>
      </c>
    </row>
    <row r="25" spans="1:4">
      <c r="A25" s="16">
        <v>3196</v>
      </c>
      <c r="B25" s="8" t="s">
        <v>58</v>
      </c>
      <c r="C25" s="9" t="s">
        <v>104</v>
      </c>
      <c r="D25" s="103">
        <f>D24*2</f>
        <v>18.059999999999999</v>
      </c>
    </row>
    <row r="26" spans="1:4">
      <c r="A26" s="16">
        <v>3196</v>
      </c>
      <c r="B26" s="8" t="s">
        <v>58</v>
      </c>
      <c r="C26" s="9" t="s">
        <v>331</v>
      </c>
      <c r="D26" s="103">
        <f>D24*3</f>
        <v>27.089999999999996</v>
      </c>
    </row>
    <row r="27" spans="1:4">
      <c r="A27" s="16">
        <v>3196</v>
      </c>
      <c r="B27" s="8" t="s">
        <v>58</v>
      </c>
      <c r="C27" s="9" t="s">
        <v>105</v>
      </c>
      <c r="D27" s="103">
        <f>D24*4</f>
        <v>36.119999999999997</v>
      </c>
    </row>
    <row r="28" spans="1:4">
      <c r="A28" s="37"/>
      <c r="B28" s="23"/>
      <c r="C28" s="35"/>
      <c r="D28" s="36"/>
    </row>
    <row r="30" spans="1:4">
      <c r="A30" s="293" t="s">
        <v>353</v>
      </c>
      <c r="B30" s="254"/>
      <c r="C30" s="254"/>
      <c r="D30" s="254"/>
    </row>
    <row r="31" spans="1:4">
      <c r="A31" s="72" t="s">
        <v>372</v>
      </c>
      <c r="B31" s="74"/>
      <c r="C31" s="74"/>
      <c r="D31" s="28"/>
    </row>
    <row r="32" spans="1:4">
      <c r="A32" s="146"/>
      <c r="B32" s="74"/>
      <c r="C32" s="74"/>
      <c r="D32" s="28"/>
    </row>
    <row r="33" spans="1:6" ht="34" customHeight="1">
      <c r="A33" s="14" t="s">
        <v>6</v>
      </c>
      <c r="B33" s="14" t="s">
        <v>40</v>
      </c>
      <c r="C33" s="14" t="s">
        <v>7</v>
      </c>
      <c r="D33" s="104" t="s">
        <v>0</v>
      </c>
    </row>
    <row r="34" spans="1:6" ht="14.15" customHeight="1">
      <c r="A34" s="16">
        <v>3777</v>
      </c>
      <c r="B34" s="8" t="s">
        <v>370</v>
      </c>
      <c r="C34" s="9" t="s">
        <v>42</v>
      </c>
      <c r="D34" s="305">
        <v>17.82</v>
      </c>
    </row>
    <row r="35" spans="1:6">
      <c r="A35" s="16">
        <v>3777</v>
      </c>
      <c r="B35" s="133" t="s">
        <v>371</v>
      </c>
      <c r="C35" s="9" t="s">
        <v>42</v>
      </c>
      <c r="D35" s="305">
        <v>21.02</v>
      </c>
    </row>
    <row r="38" spans="1:6">
      <c r="A38" s="295" t="s">
        <v>109</v>
      </c>
      <c r="B38" s="295"/>
      <c r="C38" s="295"/>
      <c r="D38" s="295"/>
    </row>
    <row r="39" spans="1:6">
      <c r="A39" s="293" t="s">
        <v>383</v>
      </c>
      <c r="B39" s="294"/>
    </row>
    <row r="41" spans="1:6">
      <c r="A41" s="14" t="s">
        <v>52</v>
      </c>
      <c r="B41" s="75" t="s">
        <v>5</v>
      </c>
      <c r="C41" s="75" t="s">
        <v>1</v>
      </c>
      <c r="D41" s="104" t="s">
        <v>0</v>
      </c>
      <c r="E41" s="181"/>
      <c r="F41" s="181"/>
    </row>
    <row r="42" spans="1:6" ht="14.15" customHeight="1">
      <c r="A42" s="7">
        <v>3664</v>
      </c>
      <c r="B42" s="100" t="s">
        <v>379</v>
      </c>
      <c r="C42" s="9" t="s">
        <v>341</v>
      </c>
      <c r="D42" s="184">
        <v>5.25</v>
      </c>
      <c r="E42" s="69"/>
      <c r="F42" s="68"/>
    </row>
    <row r="43" spans="1:6">
      <c r="A43" s="7">
        <v>3664</v>
      </c>
      <c r="B43" s="100" t="s">
        <v>380</v>
      </c>
      <c r="C43" s="9" t="s">
        <v>341</v>
      </c>
      <c r="D43" s="184">
        <v>7</v>
      </c>
      <c r="E43" s="69"/>
      <c r="F43" s="68"/>
    </row>
    <row r="44" spans="1:6">
      <c r="A44" s="7">
        <v>3664</v>
      </c>
      <c r="B44" s="100" t="s">
        <v>381</v>
      </c>
      <c r="C44" s="9" t="s">
        <v>341</v>
      </c>
      <c r="D44" s="184">
        <v>12.129999999999999</v>
      </c>
      <c r="E44" s="69"/>
      <c r="F44" s="68"/>
    </row>
    <row r="45" spans="1:6">
      <c r="A45" s="7">
        <v>3664</v>
      </c>
      <c r="B45" s="100" t="s">
        <v>382</v>
      </c>
      <c r="C45" s="9" t="s">
        <v>341</v>
      </c>
      <c r="D45" s="184">
        <v>17.260000000000002</v>
      </c>
      <c r="E45" s="69"/>
      <c r="F45" s="69"/>
    </row>
  </sheetData>
  <mergeCells count="5">
    <mergeCell ref="A3:B3"/>
    <mergeCell ref="A39:B39"/>
    <mergeCell ref="A14:C14"/>
    <mergeCell ref="A30:D30"/>
    <mergeCell ref="A38:D38"/>
  </mergeCells>
  <pageMargins left="0.7" right="0.7" top="0.75" bottom="0.75" header="0.3" footer="0.3"/>
  <pageSetup scale="81" orientation="portrait" r:id="rId1"/>
  <rowBreaks count="1" manualBreakCount="1">
    <brk id="35"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E70"/>
  <sheetViews>
    <sheetView topLeftCell="A64" zoomScale="110" zoomScaleNormal="110" workbookViewId="0">
      <selection activeCell="D15" sqref="D15"/>
    </sheetView>
  </sheetViews>
  <sheetFormatPr defaultColWidth="9.1796875" defaultRowHeight="14.5"/>
  <cols>
    <col min="1" max="1" width="14.54296875" style="17" customWidth="1"/>
    <col min="2" max="2" width="45.81640625" style="17" customWidth="1"/>
    <col min="3" max="3" width="10.81640625" style="18" customWidth="1"/>
    <col min="4" max="4" width="17.81640625" style="17" customWidth="1"/>
    <col min="5" max="5" width="15.81640625" style="17" bestFit="1" customWidth="1"/>
    <col min="6" max="16384" width="9.1796875" style="17"/>
  </cols>
  <sheetData>
    <row r="1" spans="1:5" ht="15.5">
      <c r="A1" s="32" t="s">
        <v>340</v>
      </c>
    </row>
    <row r="2" spans="1:5" ht="14.15" customHeight="1">
      <c r="C2" s="108"/>
      <c r="D2" s="108"/>
      <c r="E2" s="108"/>
    </row>
    <row r="3" spans="1:5" ht="15" customHeight="1">
      <c r="A3" s="12" t="s">
        <v>59</v>
      </c>
      <c r="B3" s="12"/>
      <c r="C3" s="108"/>
      <c r="D3" s="108"/>
      <c r="E3" s="108"/>
    </row>
    <row r="4" spans="1:5">
      <c r="A4" s="12" t="s">
        <v>378</v>
      </c>
      <c r="B4" s="12"/>
      <c r="C4" s="108"/>
      <c r="D4" s="108"/>
      <c r="E4" s="108"/>
    </row>
    <row r="5" spans="1:5">
      <c r="A5" s="13"/>
      <c r="B5" s="3"/>
      <c r="C5" s="19"/>
      <c r="D5" s="3"/>
      <c r="E5" s="76"/>
    </row>
    <row r="6" spans="1:5" s="37" customFormat="1" ht="32.5" customHeight="1">
      <c r="A6" s="14" t="s">
        <v>6</v>
      </c>
      <c r="B6" s="14" t="s">
        <v>40</v>
      </c>
      <c r="C6" s="46" t="s">
        <v>5</v>
      </c>
      <c r="D6" s="82" t="s">
        <v>7</v>
      </c>
      <c r="E6" s="132" t="s">
        <v>0</v>
      </c>
    </row>
    <row r="7" spans="1:5">
      <c r="A7" s="16">
        <v>3703</v>
      </c>
      <c r="B7" s="8" t="s">
        <v>41</v>
      </c>
      <c r="C7" s="20" t="s">
        <v>4</v>
      </c>
      <c r="D7" s="24" t="s">
        <v>42</v>
      </c>
      <c r="E7" s="103">
        <f>'In Home Supp'!E8</f>
        <v>11.19</v>
      </c>
    </row>
    <row r="8" spans="1:5">
      <c r="A8" s="16">
        <v>3703</v>
      </c>
      <c r="B8" s="8" t="s">
        <v>41</v>
      </c>
      <c r="C8" s="20" t="s">
        <v>45</v>
      </c>
      <c r="D8" s="24" t="s">
        <v>42</v>
      </c>
      <c r="E8" s="103">
        <f>'In Home Supp'!E11</f>
        <v>14.02</v>
      </c>
    </row>
    <row r="9" spans="1:5">
      <c r="A9" s="37"/>
      <c r="B9" s="37"/>
      <c r="C9" s="47"/>
      <c r="D9" s="48"/>
      <c r="E9" s="49"/>
    </row>
    <row r="10" spans="1:5">
      <c r="A10" s="50" t="s">
        <v>60</v>
      </c>
      <c r="B10" s="50"/>
      <c r="C10" s="51"/>
      <c r="D10" s="49"/>
      <c r="E10" s="49"/>
    </row>
    <row r="11" spans="1:5">
      <c r="A11" s="50" t="s">
        <v>376</v>
      </c>
      <c r="B11" s="50"/>
      <c r="C11" s="51"/>
      <c r="D11" s="49"/>
      <c r="E11" s="49"/>
    </row>
    <row r="12" spans="1:5">
      <c r="A12" s="52"/>
      <c r="B12" s="53"/>
      <c r="C12" s="51"/>
      <c r="D12" s="49"/>
      <c r="E12" s="49"/>
    </row>
    <row r="13" spans="1:5" s="57" customFormat="1" ht="32.5" customHeight="1">
      <c r="A13" s="25" t="s">
        <v>6</v>
      </c>
      <c r="B13" s="25" t="s">
        <v>40</v>
      </c>
      <c r="C13" s="58" t="s">
        <v>107</v>
      </c>
      <c r="D13" s="83" t="s">
        <v>7</v>
      </c>
      <c r="E13" s="81" t="s">
        <v>0</v>
      </c>
    </row>
    <row r="14" spans="1:5" ht="18.75" customHeight="1">
      <c r="A14" s="16">
        <v>3700</v>
      </c>
      <c r="B14" s="8" t="s">
        <v>61</v>
      </c>
      <c r="C14" s="20"/>
      <c r="D14" s="38" t="s">
        <v>42</v>
      </c>
      <c r="E14" s="103">
        <v>18.7</v>
      </c>
    </row>
    <row r="15" spans="1:5" ht="18.75" customHeight="1">
      <c r="A15" s="16">
        <v>3701</v>
      </c>
      <c r="B15" s="8" t="s">
        <v>62</v>
      </c>
      <c r="C15" s="20"/>
      <c r="D15" s="38" t="s">
        <v>63</v>
      </c>
      <c r="E15" s="103">
        <v>351</v>
      </c>
    </row>
    <row r="16" spans="1:5" ht="18.75" customHeight="1">
      <c r="A16" s="16">
        <v>3702</v>
      </c>
      <c r="B16" s="8" t="s">
        <v>64</v>
      </c>
      <c r="C16" s="20"/>
      <c r="D16" s="38" t="s">
        <v>63</v>
      </c>
      <c r="E16" s="103">
        <v>145.19</v>
      </c>
    </row>
    <row r="17" spans="1:5" ht="18.75" customHeight="1">
      <c r="A17" s="16">
        <v>3702</v>
      </c>
      <c r="B17" s="8" t="s">
        <v>65</v>
      </c>
      <c r="C17" s="20"/>
      <c r="D17" s="38" t="s">
        <v>63</v>
      </c>
      <c r="E17" s="103">
        <v>176.03</v>
      </c>
    </row>
    <row r="18" spans="1:5" ht="18.75" customHeight="1">
      <c r="A18" s="16">
        <v>3702</v>
      </c>
      <c r="B18" s="8" t="s">
        <v>66</v>
      </c>
      <c r="C18" s="39"/>
      <c r="D18" s="40" t="s">
        <v>63</v>
      </c>
      <c r="E18" s="103">
        <v>206.86</v>
      </c>
    </row>
    <row r="19" spans="1:5" ht="18.75" customHeight="1">
      <c r="A19" s="16">
        <v>3703</v>
      </c>
      <c r="B19" s="22" t="s">
        <v>41</v>
      </c>
      <c r="C19" s="299" t="s">
        <v>67</v>
      </c>
      <c r="D19" s="300"/>
      <c r="E19" s="300"/>
    </row>
    <row r="20" spans="1:5" ht="18.75" customHeight="1">
      <c r="A20" s="16">
        <v>3705</v>
      </c>
      <c r="B20" s="8" t="s">
        <v>68</v>
      </c>
      <c r="C20" s="41"/>
      <c r="D20" s="42" t="s">
        <v>63</v>
      </c>
      <c r="E20" s="103">
        <f>E16</f>
        <v>145.19</v>
      </c>
    </row>
    <row r="21" spans="1:5" ht="18.75" customHeight="1">
      <c r="A21" s="16">
        <v>3707</v>
      </c>
      <c r="B21" s="8" t="s">
        <v>98</v>
      </c>
      <c r="C21" s="43"/>
      <c r="D21" s="38" t="s">
        <v>42</v>
      </c>
      <c r="E21" s="103">
        <v>9.75</v>
      </c>
    </row>
    <row r="22" spans="1:5" ht="18.75" customHeight="1">
      <c r="A22" s="16">
        <v>3707</v>
      </c>
      <c r="B22" s="8" t="s">
        <v>69</v>
      </c>
      <c r="C22" s="20"/>
      <c r="D22" s="38" t="s">
        <v>42</v>
      </c>
      <c r="E22" s="103">
        <v>4.88</v>
      </c>
    </row>
    <row r="23" spans="1:5" ht="18.75" customHeight="1">
      <c r="A23" s="16">
        <v>3707</v>
      </c>
      <c r="B23" s="8" t="s">
        <v>70</v>
      </c>
      <c r="C23" s="20"/>
      <c r="D23" s="38" t="s">
        <v>42</v>
      </c>
      <c r="E23" s="103">
        <v>3.25</v>
      </c>
    </row>
    <row r="24" spans="1:5" ht="18.75" customHeight="1">
      <c r="A24" s="60">
        <v>3709</v>
      </c>
      <c r="B24" s="8" t="s">
        <v>71</v>
      </c>
      <c r="C24" s="59"/>
      <c r="D24" s="38" t="s">
        <v>42</v>
      </c>
      <c r="E24" s="103">
        <v>13.25</v>
      </c>
    </row>
    <row r="25" spans="1:5" ht="18.75" customHeight="1">
      <c r="A25" s="60">
        <v>3709</v>
      </c>
      <c r="B25" s="8" t="s">
        <v>72</v>
      </c>
      <c r="C25" s="59"/>
      <c r="D25" s="38" t="s">
        <v>42</v>
      </c>
      <c r="E25" s="103">
        <v>6.63</v>
      </c>
    </row>
    <row r="26" spans="1:5" ht="18.75" customHeight="1">
      <c r="A26" s="60">
        <v>3709</v>
      </c>
      <c r="B26" s="8" t="s">
        <v>73</v>
      </c>
      <c r="C26" s="59"/>
      <c r="D26" s="38" t="s">
        <v>42</v>
      </c>
      <c r="E26" s="103">
        <v>2.65</v>
      </c>
    </row>
    <row r="27" spans="1:5" ht="18.75" customHeight="1">
      <c r="A27" s="16">
        <v>3710</v>
      </c>
      <c r="B27" s="8" t="s">
        <v>74</v>
      </c>
      <c r="C27" s="20"/>
      <c r="D27" s="38" t="s">
        <v>42</v>
      </c>
      <c r="E27" s="103">
        <v>20.92</v>
      </c>
    </row>
    <row r="28" spans="1:5" ht="18.75" customHeight="1">
      <c r="A28" s="16">
        <v>3710</v>
      </c>
      <c r="B28" s="8" t="s">
        <v>75</v>
      </c>
      <c r="C28" s="20"/>
      <c r="D28" s="38" t="s">
        <v>42</v>
      </c>
      <c r="E28" s="103">
        <v>33.14</v>
      </c>
    </row>
    <row r="29" spans="1:5" ht="18.75" customHeight="1">
      <c r="A29" s="16">
        <v>3710</v>
      </c>
      <c r="B29" s="8" t="s">
        <v>76</v>
      </c>
      <c r="C29" s="20"/>
      <c r="D29" s="38" t="s">
        <v>42</v>
      </c>
      <c r="E29" s="103">
        <v>41.95</v>
      </c>
    </row>
    <row r="30" spans="1:5" ht="18.75" customHeight="1">
      <c r="A30" s="16">
        <v>3712</v>
      </c>
      <c r="B30" s="8" t="s">
        <v>77</v>
      </c>
      <c r="C30" s="20"/>
      <c r="D30" s="38" t="s">
        <v>63</v>
      </c>
      <c r="E30" s="103">
        <v>145.19</v>
      </c>
    </row>
    <row r="31" spans="1:5" ht="18.75" customHeight="1">
      <c r="A31" s="16">
        <v>3712</v>
      </c>
      <c r="B31" s="8" t="s">
        <v>78</v>
      </c>
      <c r="C31" s="20"/>
      <c r="D31" s="38" t="s">
        <v>63</v>
      </c>
      <c r="E31" s="103">
        <v>176.03</v>
      </c>
    </row>
    <row r="32" spans="1:5" ht="18.75" customHeight="1">
      <c r="A32" s="16">
        <v>3712</v>
      </c>
      <c r="B32" s="8" t="s">
        <v>79</v>
      </c>
      <c r="C32" s="20"/>
      <c r="D32" s="38" t="s">
        <v>63</v>
      </c>
      <c r="E32" s="103">
        <v>206.86</v>
      </c>
    </row>
    <row r="33" spans="1:5" ht="18.75" customHeight="1">
      <c r="A33" s="60">
        <v>3716</v>
      </c>
      <c r="B33" s="8" t="s">
        <v>80</v>
      </c>
      <c r="C33" s="59"/>
      <c r="D33" s="38" t="s">
        <v>42</v>
      </c>
      <c r="E33" s="103">
        <v>9.75</v>
      </c>
    </row>
    <row r="34" spans="1:5" ht="18.75" customHeight="1">
      <c r="A34" s="60">
        <v>3716</v>
      </c>
      <c r="B34" s="8" t="s">
        <v>81</v>
      </c>
      <c r="C34" s="59"/>
      <c r="D34" s="38" t="s">
        <v>42</v>
      </c>
      <c r="E34" s="103">
        <v>4.88</v>
      </c>
    </row>
    <row r="35" spans="1:5" ht="18.75" customHeight="1">
      <c r="A35" s="60">
        <v>3716</v>
      </c>
      <c r="B35" s="8" t="s">
        <v>82</v>
      </c>
      <c r="C35" s="59"/>
      <c r="D35" s="38" t="s">
        <v>42</v>
      </c>
      <c r="E35" s="103">
        <v>1.95</v>
      </c>
    </row>
    <row r="36" spans="1:5" ht="18.75" customHeight="1">
      <c r="A36" s="60">
        <v>3731</v>
      </c>
      <c r="B36" s="8" t="s">
        <v>83</v>
      </c>
      <c r="C36" s="59"/>
      <c r="D36" s="38" t="s">
        <v>42</v>
      </c>
      <c r="E36" s="103">
        <v>9.75</v>
      </c>
    </row>
    <row r="37" spans="1:5" ht="18.75" customHeight="1">
      <c r="A37" s="60">
        <v>3731</v>
      </c>
      <c r="B37" s="8" t="s">
        <v>84</v>
      </c>
      <c r="C37" s="59"/>
      <c r="D37" s="38" t="s">
        <v>42</v>
      </c>
      <c r="E37" s="103">
        <v>4.88</v>
      </c>
    </row>
    <row r="38" spans="1:5" ht="18.75" customHeight="1">
      <c r="A38" s="60">
        <v>3731</v>
      </c>
      <c r="B38" s="8" t="s">
        <v>85</v>
      </c>
      <c r="C38" s="59"/>
      <c r="D38" s="38" t="s">
        <v>42</v>
      </c>
      <c r="E38" s="103">
        <v>3.25</v>
      </c>
    </row>
    <row r="39" spans="1:5" ht="18.75" customHeight="1">
      <c r="A39" s="60">
        <v>3735</v>
      </c>
      <c r="B39" s="8" t="s">
        <v>68</v>
      </c>
      <c r="C39" s="59"/>
      <c r="D39" s="38" t="s">
        <v>42</v>
      </c>
      <c r="E39" s="103">
        <v>9.75</v>
      </c>
    </row>
    <row r="40" spans="1:5" ht="31.5" customHeight="1">
      <c r="A40" s="193">
        <v>3759</v>
      </c>
      <c r="B40" s="194" t="s">
        <v>374</v>
      </c>
      <c r="C40" s="301" t="s">
        <v>359</v>
      </c>
      <c r="D40" s="302"/>
      <c r="E40" s="303"/>
    </row>
    <row r="41" spans="1:5" ht="18.75" customHeight="1">
      <c r="A41" s="296" t="s">
        <v>86</v>
      </c>
      <c r="B41" s="8" t="s">
        <v>87</v>
      </c>
      <c r="C41" s="20">
        <v>0.5</v>
      </c>
      <c r="D41" s="38" t="s">
        <v>88</v>
      </c>
      <c r="E41" s="103">
        <v>5827.56</v>
      </c>
    </row>
    <row r="42" spans="1:5" ht="18.75" customHeight="1">
      <c r="A42" s="297"/>
      <c r="B42" s="8" t="s">
        <v>87</v>
      </c>
      <c r="C42" s="20">
        <v>1</v>
      </c>
      <c r="D42" s="38" t="s">
        <v>88</v>
      </c>
      <c r="E42" s="103">
        <v>11655.12</v>
      </c>
    </row>
    <row r="43" spans="1:5" ht="18.75" customHeight="1">
      <c r="A43" s="297"/>
      <c r="B43" s="8" t="s">
        <v>87</v>
      </c>
      <c r="C43" s="20">
        <v>1.5</v>
      </c>
      <c r="D43" s="38" t="s">
        <v>88</v>
      </c>
      <c r="E43" s="103">
        <v>17482.68</v>
      </c>
    </row>
    <row r="44" spans="1:5" ht="18.75" customHeight="1">
      <c r="A44" s="297"/>
      <c r="B44" s="8" t="s">
        <v>87</v>
      </c>
      <c r="C44" s="20">
        <v>2</v>
      </c>
      <c r="D44" s="38" t="s">
        <v>88</v>
      </c>
      <c r="E44" s="103">
        <v>23310.25</v>
      </c>
    </row>
    <row r="45" spans="1:5" ht="18.75" customHeight="1">
      <c r="A45" s="297"/>
      <c r="B45" s="8" t="s">
        <v>87</v>
      </c>
      <c r="C45" s="20">
        <v>2.5</v>
      </c>
      <c r="D45" s="38" t="s">
        <v>88</v>
      </c>
      <c r="E45" s="103">
        <v>27676.7</v>
      </c>
    </row>
    <row r="46" spans="1:5" ht="18.75" customHeight="1">
      <c r="A46" s="297"/>
      <c r="B46" s="8" t="s">
        <v>87</v>
      </c>
      <c r="C46" s="20">
        <v>3</v>
      </c>
      <c r="D46" s="38" t="s">
        <v>88</v>
      </c>
      <c r="E46" s="103">
        <v>32540.52</v>
      </c>
    </row>
    <row r="47" spans="1:5" ht="18.75" customHeight="1">
      <c r="A47" s="297"/>
      <c r="B47" s="8" t="s">
        <v>87</v>
      </c>
      <c r="C47" s="20">
        <v>3.5</v>
      </c>
      <c r="D47" s="38" t="s">
        <v>88</v>
      </c>
      <c r="E47" s="103">
        <v>37348.43</v>
      </c>
    </row>
    <row r="48" spans="1:5" ht="18.75" customHeight="1">
      <c r="A48" s="297"/>
      <c r="B48" s="8" t="s">
        <v>87</v>
      </c>
      <c r="C48" s="20">
        <v>4</v>
      </c>
      <c r="D48" s="38" t="s">
        <v>88</v>
      </c>
      <c r="E48" s="103">
        <v>42098.18</v>
      </c>
    </row>
    <row r="49" spans="1:5" ht="18.75" customHeight="1">
      <c r="A49" s="297"/>
      <c r="B49" s="8" t="s">
        <v>87</v>
      </c>
      <c r="C49" s="20">
        <v>4.5</v>
      </c>
      <c r="D49" s="38" t="s">
        <v>88</v>
      </c>
      <c r="E49" s="103">
        <v>46797.24</v>
      </c>
    </row>
    <row r="50" spans="1:5" ht="18.75" customHeight="1">
      <c r="A50" s="297"/>
      <c r="B50" s="8" t="s">
        <v>87</v>
      </c>
      <c r="C50" s="20">
        <v>5</v>
      </c>
      <c r="D50" s="38" t="s">
        <v>88</v>
      </c>
      <c r="E50" s="103">
        <v>51462.55</v>
      </c>
    </row>
    <row r="51" spans="1:5" ht="18.75" customHeight="1">
      <c r="A51" s="297"/>
      <c r="B51" s="8" t="s">
        <v>87</v>
      </c>
      <c r="C51" s="20">
        <v>5.5</v>
      </c>
      <c r="D51" s="38" t="s">
        <v>88</v>
      </c>
      <c r="E51" s="103">
        <v>56101.18</v>
      </c>
    </row>
    <row r="52" spans="1:5" ht="18.75" customHeight="1">
      <c r="A52" s="297"/>
      <c r="B52" s="8" t="s">
        <v>87</v>
      </c>
      <c r="C52" s="20">
        <v>6</v>
      </c>
      <c r="D52" s="38" t="s">
        <v>88</v>
      </c>
      <c r="E52" s="103">
        <v>60854.559999999998</v>
      </c>
    </row>
    <row r="53" spans="1:5" ht="18.75" customHeight="1">
      <c r="A53" s="297"/>
      <c r="B53" s="8" t="s">
        <v>108</v>
      </c>
      <c r="C53" s="20">
        <v>6.5</v>
      </c>
      <c r="D53" s="38" t="s">
        <v>88</v>
      </c>
      <c r="E53" s="103">
        <v>65610.75</v>
      </c>
    </row>
    <row r="54" spans="1:5" ht="18.75" customHeight="1">
      <c r="A54" s="297"/>
      <c r="B54" s="8" t="s">
        <v>87</v>
      </c>
      <c r="C54" s="20">
        <v>7</v>
      </c>
      <c r="D54" s="38" t="s">
        <v>88</v>
      </c>
      <c r="E54" s="103">
        <v>70322.03</v>
      </c>
    </row>
    <row r="55" spans="1:5" ht="18.75" customHeight="1">
      <c r="A55" s="297"/>
      <c r="B55" s="8" t="s">
        <v>87</v>
      </c>
      <c r="C55" s="20">
        <v>7.5</v>
      </c>
      <c r="D55" s="38" t="s">
        <v>88</v>
      </c>
      <c r="E55" s="103">
        <v>75044.460000000006</v>
      </c>
    </row>
    <row r="56" spans="1:5" ht="18.75" customHeight="1">
      <c r="A56" s="297"/>
      <c r="B56" s="8" t="s">
        <v>87</v>
      </c>
      <c r="C56" s="20">
        <v>8</v>
      </c>
      <c r="D56" s="38" t="s">
        <v>88</v>
      </c>
      <c r="E56" s="103">
        <v>79686.55</v>
      </c>
    </row>
    <row r="57" spans="1:5" ht="18.75" customHeight="1">
      <c r="A57" s="297"/>
      <c r="B57" s="8" t="s">
        <v>87</v>
      </c>
      <c r="C57" s="20">
        <v>8.5</v>
      </c>
      <c r="D57" s="38" t="s">
        <v>88</v>
      </c>
      <c r="E57" s="103">
        <v>84218.28</v>
      </c>
    </row>
    <row r="58" spans="1:5" ht="18.75" customHeight="1">
      <c r="A58" s="297"/>
      <c r="B58" s="8" t="s">
        <v>87</v>
      </c>
      <c r="C58" s="20">
        <v>9</v>
      </c>
      <c r="D58" s="38" t="s">
        <v>88</v>
      </c>
      <c r="E58" s="103">
        <v>88710.24</v>
      </c>
    </row>
    <row r="59" spans="1:5" ht="18.75" customHeight="1">
      <c r="A59" s="297"/>
      <c r="B59" s="8" t="s">
        <v>87</v>
      </c>
      <c r="C59" s="20">
        <v>9.5</v>
      </c>
      <c r="D59" s="38" t="s">
        <v>88</v>
      </c>
      <c r="E59" s="103">
        <v>93202.21</v>
      </c>
    </row>
    <row r="60" spans="1:5" ht="18.75" customHeight="1">
      <c r="A60" s="297"/>
      <c r="B60" s="8" t="s">
        <v>87</v>
      </c>
      <c r="C60" s="20">
        <v>10</v>
      </c>
      <c r="D60" s="38" t="s">
        <v>88</v>
      </c>
      <c r="E60" s="103">
        <v>97659</v>
      </c>
    </row>
    <row r="61" spans="1:5" ht="18.75" customHeight="1">
      <c r="A61" s="297"/>
      <c r="B61" s="8" t="s">
        <v>87</v>
      </c>
      <c r="C61" s="20">
        <v>10.5</v>
      </c>
      <c r="D61" s="38" t="s">
        <v>88</v>
      </c>
      <c r="E61" s="103">
        <v>102123.03</v>
      </c>
    </row>
    <row r="62" spans="1:5" ht="18.75" customHeight="1">
      <c r="A62" s="297"/>
      <c r="B62" s="8" t="s">
        <v>87</v>
      </c>
      <c r="C62" s="20">
        <v>11</v>
      </c>
      <c r="D62" s="38" t="s">
        <v>88</v>
      </c>
      <c r="E62" s="103">
        <v>106569.56</v>
      </c>
    </row>
    <row r="63" spans="1:5" ht="18.75" customHeight="1">
      <c r="A63" s="297"/>
      <c r="B63" s="8" t="s">
        <v>87</v>
      </c>
      <c r="C63" s="20">
        <v>11.5</v>
      </c>
      <c r="D63" s="38" t="s">
        <v>88</v>
      </c>
      <c r="E63" s="103">
        <v>111034.12</v>
      </c>
    </row>
    <row r="64" spans="1:5" ht="18.75" customHeight="1">
      <c r="A64" s="298"/>
      <c r="B64" s="8" t="s">
        <v>87</v>
      </c>
      <c r="C64" s="20">
        <v>12</v>
      </c>
      <c r="D64" s="38" t="s">
        <v>88</v>
      </c>
      <c r="E64" s="103">
        <v>115507.3</v>
      </c>
    </row>
    <row r="65" spans="1:5" ht="18.75" customHeight="1">
      <c r="A65" s="16">
        <v>3773</v>
      </c>
      <c r="B65" s="44" t="s">
        <v>89</v>
      </c>
      <c r="C65" s="45"/>
      <c r="D65" s="42" t="s">
        <v>90</v>
      </c>
      <c r="E65" s="103">
        <v>25.39</v>
      </c>
    </row>
    <row r="66" spans="1:5" ht="18.75" customHeight="1">
      <c r="A66" s="16">
        <v>3774</v>
      </c>
      <c r="B66" s="8" t="s">
        <v>91</v>
      </c>
      <c r="C66" s="20"/>
      <c r="D66" s="38" t="s">
        <v>88</v>
      </c>
      <c r="E66" s="103">
        <v>415.3</v>
      </c>
    </row>
    <row r="67" spans="1:5" ht="35" customHeight="1">
      <c r="A67" s="191">
        <v>3775</v>
      </c>
      <c r="B67" s="192" t="s">
        <v>373</v>
      </c>
      <c r="C67" s="301" t="s">
        <v>359</v>
      </c>
      <c r="D67" s="302"/>
      <c r="E67" s="303"/>
    </row>
    <row r="68" spans="1:5" ht="19.5" customHeight="1">
      <c r="A68" s="16">
        <v>3781</v>
      </c>
      <c r="B68" s="8" t="s">
        <v>92</v>
      </c>
      <c r="C68" s="54"/>
      <c r="D68" s="38" t="s">
        <v>93</v>
      </c>
      <c r="E68" s="103">
        <v>18.649999999999999</v>
      </c>
    </row>
    <row r="69" spans="1:5" ht="18.75" customHeight="1">
      <c r="A69" s="13"/>
      <c r="B69" s="23"/>
      <c r="C69" s="19"/>
      <c r="D69" s="21"/>
      <c r="E69" s="21"/>
    </row>
    <row r="70" spans="1:5" ht="18.75" customHeight="1">
      <c r="A70" s="13"/>
      <c r="B70" s="3"/>
      <c r="C70" s="19"/>
      <c r="D70" s="21"/>
      <c r="E70" s="21"/>
    </row>
  </sheetData>
  <mergeCells count="4">
    <mergeCell ref="A41:A64"/>
    <mergeCell ref="C19:E19"/>
    <mergeCell ref="C40:E40"/>
    <mergeCell ref="C67:E67"/>
  </mergeCells>
  <pageMargins left="0.7" right="0.7" top="0.75" bottom="0.75" header="0.3" footer="0.3"/>
  <pageSetup scale="86"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8F54AB-7DBB-4D48-8883-F3F1817845EA}">
  <dimension ref="A1:E25"/>
  <sheetViews>
    <sheetView zoomScale="110" zoomScaleNormal="110" workbookViewId="0">
      <selection activeCell="D20" sqref="D20"/>
    </sheetView>
  </sheetViews>
  <sheetFormatPr defaultRowHeight="14.5"/>
  <cols>
    <col min="2" max="2" width="29.81640625" bestFit="1" customWidth="1"/>
    <col min="3" max="3" width="15" bestFit="1" customWidth="1"/>
    <col min="4" max="4" width="12.90625" customWidth="1"/>
  </cols>
  <sheetData>
    <row r="1" spans="1:5" ht="15.5">
      <c r="A1" s="32" t="s">
        <v>362</v>
      </c>
    </row>
    <row r="3" spans="1:5">
      <c r="A3" s="50" t="s">
        <v>60</v>
      </c>
    </row>
    <row r="4" spans="1:5">
      <c r="A4" s="50" t="s">
        <v>376</v>
      </c>
    </row>
    <row r="6" spans="1:5" ht="29">
      <c r="A6" s="25" t="s">
        <v>6</v>
      </c>
      <c r="B6" s="25" t="s">
        <v>40</v>
      </c>
      <c r="C6" s="83" t="s">
        <v>7</v>
      </c>
      <c r="D6" s="81" t="s">
        <v>0</v>
      </c>
    </row>
    <row r="7" spans="1:5">
      <c r="A7" s="16">
        <v>6753</v>
      </c>
      <c r="B7" s="55" t="s">
        <v>94</v>
      </c>
      <c r="C7" s="56" t="s">
        <v>88</v>
      </c>
      <c r="D7" s="103">
        <v>375.74</v>
      </c>
    </row>
    <row r="8" spans="1:5">
      <c r="A8" s="16">
        <v>6753</v>
      </c>
      <c r="B8" s="8" t="s">
        <v>367</v>
      </c>
      <c r="C8" s="38" t="s">
        <v>42</v>
      </c>
      <c r="D8" s="103">
        <v>18.7</v>
      </c>
    </row>
    <row r="11" spans="1:5">
      <c r="A11" s="12" t="s">
        <v>39</v>
      </c>
    </row>
    <row r="12" spans="1:5">
      <c r="A12" s="12" t="s">
        <v>378</v>
      </c>
    </row>
    <row r="13" spans="1:5" ht="29">
      <c r="A13" s="168" t="s">
        <v>6</v>
      </c>
      <c r="B13" s="168" t="s">
        <v>40</v>
      </c>
      <c r="C13" s="90" t="s">
        <v>7</v>
      </c>
      <c r="D13" s="91" t="s">
        <v>366</v>
      </c>
    </row>
    <row r="14" spans="1:5">
      <c r="A14" s="89">
        <v>6703</v>
      </c>
      <c r="B14" s="165" t="s">
        <v>363</v>
      </c>
      <c r="C14" s="166" t="s">
        <v>111</v>
      </c>
      <c r="D14" s="103">
        <f>'In Home Supp'!F11</f>
        <v>56.08</v>
      </c>
      <c r="E14" s="185"/>
    </row>
    <row r="15" spans="1:5">
      <c r="A15" s="52"/>
      <c r="B15" s="37"/>
      <c r="C15" s="167"/>
      <c r="D15" s="36"/>
      <c r="E15" s="12"/>
    </row>
    <row r="16" spans="1:5">
      <c r="A16" s="52"/>
      <c r="B16" s="37"/>
      <c r="C16" s="167"/>
      <c r="D16" s="36"/>
      <c r="E16" s="12"/>
    </row>
    <row r="17" spans="1:5">
      <c r="A17" s="4" t="s">
        <v>53</v>
      </c>
      <c r="B17" s="3"/>
      <c r="C17" s="3"/>
      <c r="D17" s="36"/>
      <c r="E17" s="12"/>
    </row>
    <row r="18" spans="1:5">
      <c r="A18" s="72" t="s">
        <v>372</v>
      </c>
      <c r="B18" s="74"/>
      <c r="C18" s="74"/>
      <c r="D18" s="36"/>
      <c r="E18" s="12"/>
    </row>
    <row r="19" spans="1:5" ht="29">
      <c r="A19" s="168" t="s">
        <v>6</v>
      </c>
      <c r="B19" s="168" t="s">
        <v>40</v>
      </c>
      <c r="C19" s="90" t="s">
        <v>7</v>
      </c>
      <c r="D19" s="91" t="s">
        <v>366</v>
      </c>
      <c r="E19" s="12"/>
    </row>
    <row r="20" spans="1:5">
      <c r="A20" s="16">
        <v>6704</v>
      </c>
      <c r="B20" s="55" t="s">
        <v>364</v>
      </c>
      <c r="C20" s="56" t="s">
        <v>111</v>
      </c>
      <c r="D20" s="111">
        <f>'Emp &amp; Day'!D18*4</f>
        <v>65.48</v>
      </c>
      <c r="E20" s="72"/>
    </row>
    <row r="23" spans="1:5" s="3" customFormat="1">
      <c r="A23" s="3" t="s">
        <v>368</v>
      </c>
    </row>
    <row r="24" spans="1:5" s="3" customFormat="1">
      <c r="A24" s="3" t="s">
        <v>369</v>
      </c>
    </row>
    <row r="25" spans="1:5" s="3" customFormat="1">
      <c r="A25" s="3" t="s">
        <v>365</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5</vt:i4>
      </vt:variant>
    </vt:vector>
  </HeadingPairs>
  <TitlesOfParts>
    <vt:vector size="21" baseType="lpstr">
      <vt:lpstr>calendar split</vt:lpstr>
      <vt:lpstr>Summary</vt:lpstr>
      <vt:lpstr>Shared Living</vt:lpstr>
      <vt:lpstr>ALTR</vt:lpstr>
      <vt:lpstr>ALTR Rate Component</vt:lpstr>
      <vt:lpstr>In Home Supp</vt:lpstr>
      <vt:lpstr>Emp &amp; Day</vt:lpstr>
      <vt:lpstr>Family Supports</vt:lpstr>
      <vt:lpstr>AWC</vt:lpstr>
      <vt:lpstr>Visual</vt:lpstr>
      <vt:lpstr>Corp Rep Payee</vt:lpstr>
      <vt:lpstr>Clinical Team</vt:lpstr>
      <vt:lpstr>Autism</vt:lpstr>
      <vt:lpstr>Assisive Tech</vt:lpstr>
      <vt:lpstr>Remote Supports</vt:lpstr>
      <vt:lpstr>Matrix</vt:lpstr>
      <vt:lpstr>ALTR!Print_Area</vt:lpstr>
      <vt:lpstr>Matrix!Print_Area</vt:lpstr>
      <vt:lpstr>'Shared Living'!Print_Area</vt:lpstr>
      <vt:lpstr>Matrix!Print_Titles</vt:lpstr>
      <vt:lpstr>Res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Lattimore, Dylan (DDS)</dc:creator>
  <cp:lastModifiedBy>Wall, Jess (DDS)</cp:lastModifiedBy>
  <cp:lastPrinted>2022-02-11T22:37:01Z</cp:lastPrinted>
  <dcterms:created xsi:type="dcterms:W3CDTF">2014-05-09T20:11:48Z</dcterms:created>
  <dcterms:modified xsi:type="dcterms:W3CDTF">2025-05-15T12:53:08Z</dcterms:modified>
</cp:coreProperties>
</file>