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238DB928-3A46-47BF-B855-34B8591EC9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ORCESTER" sheetId="2" r:id="rId1"/>
  </sheets>
  <definedNames>
    <definedName name="_xlnm.Print_Area" localSheetId="0">WORCESTER!$A$1:$H$75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30" i="2" l="1"/>
  <c r="U73" i="2"/>
  <c r="V29" i="2"/>
  <c r="T73" i="2"/>
  <c r="V22" i="2"/>
  <c r="V24" i="2"/>
  <c r="S23" i="2"/>
  <c r="S21" i="2"/>
  <c r="V21" i="2" s="1"/>
  <c r="R16" i="2"/>
  <c r="V16" i="2" s="1"/>
  <c r="R14" i="2"/>
  <c r="V15" i="2"/>
  <c r="V17" i="2"/>
  <c r="V18" i="2"/>
  <c r="V19" i="2"/>
  <c r="V20" i="2"/>
  <c r="V25" i="2"/>
  <c r="V26" i="2"/>
  <c r="V27" i="2"/>
  <c r="V28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Q73" i="2"/>
  <c r="P73" i="2"/>
  <c r="O68" i="2"/>
  <c r="O66" i="2"/>
  <c r="N19" i="2"/>
  <c r="M63" i="2"/>
  <c r="M73" i="2" s="1"/>
  <c r="L73" i="2"/>
  <c r="K73" i="2"/>
  <c r="V8" i="2"/>
  <c r="V9" i="2"/>
  <c r="J73" i="2"/>
  <c r="I58" i="2"/>
  <c r="I56" i="2"/>
  <c r="S73" i="2" l="1"/>
  <c r="V23" i="2"/>
  <c r="O73" i="2"/>
  <c r="R73" i="2"/>
  <c r="V14" i="2"/>
  <c r="N73" i="2"/>
  <c r="H73" i="2"/>
  <c r="I73" i="2"/>
</calcChain>
</file>

<file path=xl/sharedStrings.xml><?xml version="1.0" encoding="utf-8"?>
<sst xmlns="http://schemas.openxmlformats.org/spreadsheetml/2006/main" count="251" uniqueCount="149">
  <si>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</si>
  <si>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</si>
  <si>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</si>
  <si>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</si>
  <si>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</si>
  <si>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</si>
  <si>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</si>
  <si>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</si>
  <si>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</si>
  <si>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</si>
  <si>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</si>
  <si>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</si>
  <si>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</si>
  <si>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N.A</t>
  </si>
  <si>
    <t>4400-3067</t>
  </si>
  <si>
    <t>K103</t>
  </si>
  <si>
    <t xml:space="preserve"> DESCRIPTION:</t>
  </si>
  <si>
    <t>CT EOL 23CCWORCNEGREA</t>
  </si>
  <si>
    <t>JULY 1, 2022-JUNE 30, 2023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</si>
  <si>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</si>
  <si>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</si>
  <si>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</si>
  <si>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</si>
  <si>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</si>
  <si>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</si>
  <si>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</si>
  <si>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</si>
  <si>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</si>
  <si>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</si>
  <si>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</si>
  <si>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</si>
  <si>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</si>
  <si>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</si>
  <si>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</si>
  <si>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</si>
  <si>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</si>
  <si>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</si>
  <si>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</si>
  <si>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</si>
  <si>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</si>
  <si>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</si>
  <si>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</si>
  <si>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</si>
  <si>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TO ADD WPP SNAP EXPANSION FUNDS</t>
  </si>
  <si>
    <t>INITIAL AWARD FY25</t>
  </si>
  <si>
    <t>CT EOL 25CCWORCWP</t>
  </si>
  <si>
    <t>INITIAL AWARD FY25 JUNE 5, 2024</t>
  </si>
  <si>
    <t>JULY 1, 2024-SEPT. 30, 2024</t>
  </si>
  <si>
    <t>F20243067</t>
  </si>
  <si>
    <t>BUDGET #1 FY25</t>
  </si>
  <si>
    <t>CT EOL 25CCWORCWIA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</si>
  <si>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</si>
  <si>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</si>
  <si>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</si>
  <si>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</si>
  <si>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</si>
  <si>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</si>
  <si>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WIOA FUNDS</t>
  </si>
  <si>
    <t>BUDGET #1 FY25 AUGUST 2, 2024</t>
  </si>
  <si>
    <t>BUDGET #2 FY25</t>
  </si>
  <si>
    <t>CT EOL 25CCWORCSOSWTF</t>
  </si>
  <si>
    <t>STATE ONE STOP</t>
  </si>
  <si>
    <t>JULY 1, 2024-JUNE 30, 2025</t>
  </si>
  <si>
    <t>STOSCC2025</t>
  </si>
  <si>
    <t>TO ADD SOS FUNDS</t>
  </si>
  <si>
    <t>BUDGET #2 FY25 SEPT 18, 2024</t>
  </si>
  <si>
    <t>BUDGET #3 FY25</t>
  </si>
  <si>
    <t>WORKFORCE TRAINING FUND</t>
  </si>
  <si>
    <t>WTRUSTF25</t>
  </si>
  <si>
    <t>TO ADD WTF FUNDS</t>
  </si>
  <si>
    <t>BUDGET #3 FY25 SEPT 20, 2024</t>
  </si>
  <si>
    <t>BUDGET #4 FY25</t>
  </si>
  <si>
    <t>CT EOL 25CCWORCVETSUI</t>
  </si>
  <si>
    <t>FVETS2024</t>
  </si>
  <si>
    <t>K111</t>
  </si>
  <si>
    <t>JULY 24, 2024-DECEMBER 31, 2024</t>
  </si>
  <si>
    <t xml:space="preserve">JVSG-GOLD </t>
  </si>
  <si>
    <t>BUDGET #4 FY25 OCT 11, 2024</t>
  </si>
  <si>
    <t>TO ADD JVSG FUNDS</t>
  </si>
  <si>
    <t>TO ADD WIOA ADULT FUNDS</t>
  </si>
  <si>
    <t>BUDGET #5 FY25 NOVEMBER 4, 2024</t>
  </si>
  <si>
    <t>FWIAADT25B</t>
  </si>
  <si>
    <t>BUDGET #5 FY25</t>
  </si>
  <si>
    <t>BUDGET #6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</si>
  <si>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</si>
  <si>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</si>
  <si>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</si>
  <si>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</si>
  <si>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</si>
  <si>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</si>
  <si>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#6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</si>
  <si>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</si>
  <si>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</si>
  <si>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TO ADD FY25 DISLOCATED WORKER</t>
  </si>
  <si>
    <t>BUDGET #7 FY25 NOVEMBER 21, 2024</t>
  </si>
  <si>
    <t>DISLOCATED WORKER</t>
  </si>
  <si>
    <t>FWIADWK25A</t>
  </si>
  <si>
    <t>FWIADWK25B</t>
  </si>
  <si>
    <t>BUDGET #7 FY25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</si>
  <si>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</si>
  <si>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</si>
  <si>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</si>
  <si>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</si>
  <si>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</si>
  <si>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</si>
  <si>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</si>
  <si>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</si>
  <si>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</si>
  <si>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</si>
  <si>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</si>
  <si>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</si>
  <si>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</si>
  <si>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</si>
  <si>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</si>
  <si>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</si>
  <si>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</si>
  <si>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</si>
  <si>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#8 FY25 DECEMBER 20, 2024</t>
  </si>
  <si>
    <t>BUDGET #9 FY25 DECEMBER 23, 2024</t>
  </si>
  <si>
    <t>BUDGET #9 FY25</t>
  </si>
  <si>
    <t xml:space="preserve">JVSG FY25 Infrastructure </t>
  </si>
  <si>
    <t>K109</t>
  </si>
  <si>
    <t>TO ADD WP FUNDS</t>
  </si>
  <si>
    <t>BUDGET #10 FY25 JANUARY 14, 2025</t>
  </si>
  <si>
    <t>BUDGET #10 FY25</t>
  </si>
  <si>
    <t>WP 90%</t>
  </si>
  <si>
    <t>FES2025</t>
  </si>
  <si>
    <t>7002-6626</t>
  </si>
  <si>
    <t>K105</t>
  </si>
  <si>
    <t>JULY 1, 2025-JUNE 30, 2026</t>
  </si>
  <si>
    <t>WP 10%</t>
  </si>
  <si>
    <t>K107</t>
  </si>
  <si>
    <t>BUDGET #11 FY25</t>
  </si>
  <si>
    <t>PART 2A:  MCC CAPACITY-EA SHELTER SUPPLEMENTAL FUNDING</t>
  </si>
  <si>
    <t>PART 2B:  MCC CAPACITY-EA SHELTER SUPPLEMENTAL FUNDING</t>
  </si>
  <si>
    <t>BUDGET #11 FY25 JANUARY 17, 2025</t>
  </si>
  <si>
    <t>BUDGET #12 FY25</t>
  </si>
  <si>
    <t>TO ADD DTA WPP</t>
  </si>
  <si>
    <t>BUDGET #12 FY25 JANUARY 17, 2025</t>
  </si>
  <si>
    <t>DTA WPP</t>
  </si>
  <si>
    <t>SPSS2025</t>
  </si>
  <si>
    <t>4400-1979</t>
  </si>
  <si>
    <t>K227</t>
  </si>
  <si>
    <t>BUDGET #13 FY25</t>
  </si>
  <si>
    <t>MA SCSEP</t>
  </si>
  <si>
    <t>FAD24A60AD</t>
  </si>
  <si>
    <t>9110-1178</t>
  </si>
  <si>
    <t>K116</t>
  </si>
  <si>
    <t>BUDGET #13  FY25 MARCH 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</si>
</sst>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5" fillId="0" borderId="0"/>
    <xf numFmtId="0" fontId="24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14" fillId="0" borderId="1" xfId="0" quotePrefix="1" applyFont="1" applyBorder="1" applyAlignment="1">
      <alignment horizontal="center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20" fillId="0" borderId="1" xfId="0" applyFont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vertical="center" wrapText="1"/>
    </xf>
    <xf numFmtId="0" fontId="20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44" fontId="14" fillId="0" borderId="1" xfId="1" applyFont="1" applyFill="1" applyBorder="1" applyAlignment="1">
      <alignment horizontal="center" wrapText="1"/>
    </xf>
    <xf numFmtId="0" fontId="20" fillId="0" borderId="1" xfId="0" quotePrefix="1" applyFont="1" applyBorder="1" applyAlignment="1">
      <alignment horizontal="center"/>
    </xf>
    <xf numFmtId="43" fontId="14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0" fontId="17" fillId="0" borderId="0" xfId="0" applyFont="1" applyAlignment="1">
      <alignment horizontal="center"/>
    </xf>
    <xf numFmtId="44" fontId="12" fillId="0" borderId="1" xfId="1" applyFont="1" applyBorder="1"/>
    <xf numFmtId="0" fontId="22" fillId="0" borderId="7" xfId="0" applyFont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0" fontId="17" fillId="0" borderId="1" xfId="0" quotePrefix="1" applyFont="1" applyBorder="1" applyAlignment="1">
      <alignment horizontal="center"/>
    </xf>
    <xf numFmtId="44" fontId="12" fillId="0" borderId="2" xfId="1" applyFont="1" applyFill="1" applyBorder="1" applyAlignment="1">
      <alignment horizontal="center" wrapText="1"/>
    </xf>
    <xf numFmtId="7" fontId="12" fillId="0" borderId="0" xfId="0" applyNumberFormat="1" applyFont="1"/>
    <xf numFmtId="0" fontId="18" fillId="0" borderId="1" xfId="0" applyFont="1" applyBorder="1"/>
    <xf numFmtId="0" fontId="12" fillId="0" borderId="1" xfId="0" applyFont="1" applyBorder="1" applyAlignment="1" applyProtection="1">
      <alignment horizontal="center"/>
      <protection locked="0"/>
    </xf>
    <xf numFmtId="0" fontId="12" fillId="0" borderId="3" xfId="0" quotePrefix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5" fillId="2" borderId="0" xfId="3" applyFont="1" applyFill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44" fontId="26" fillId="2" borderId="0" xfId="1" applyFont="1" applyFill="1" applyAlignment="1">
      <alignment horizontal="center"/>
    </xf>
    <xf numFmtId="0" fontId="27" fillId="0" borderId="1" xfId="0" applyFont="1" applyBorder="1" applyAlignment="1">
      <alignment vertic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12" fillId="0" borderId="1" xfId="0" applyFont="1" applyBorder="1"/>
    <xf numFmtId="0" fontId="2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1"/>
  <sheetViews>
    <sheetView tabSelected="1" zoomScale="110" zoomScaleNormal="110" workbookViewId="0">
      <selection activeCell="C30" sqref="C30"/>
    </sheetView>
  </sheetViews>
  <sheetFormatPr defaultColWidth="9.140625" defaultRowHeight="13.5" x14ac:dyDescent="0.25"/>
  <cols>
    <col min="1" max="1" width="71.42578125" style="3" customWidth="1"/>
    <col min="2" max="2" width="42.140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2.42578125" style="2" customWidth="1"/>
    <col min="8" max="8" width="21.85546875" style="2" hidden="1" customWidth="1"/>
    <col min="9" max="10" width="18.5703125" style="2" hidden="1" customWidth="1"/>
    <col min="11" max="20" width="18" style="2" hidden="1" customWidth="1"/>
    <col min="21" max="21" width="18" style="2" customWidth="1"/>
    <col min="22" max="22" width="12.140625" style="3" hidden="1" customWidth="1"/>
    <col min="23" max="23" width="13.28515625" style="3" bestFit="1" customWidth="1"/>
    <col min="24" max="16384" width="9.140625" style="3"/>
  </cols>
  <sheetData>
    <row r="1" spans="1:22" ht="20.25" x14ac:dyDescent="0.3">
      <c r="A1" s="3" t="s">
        <v>10</v>
      </c>
      <c r="B1" s="107" t="s">
        <v>9</v>
      </c>
      <c r="C1" s="108"/>
      <c r="D1" s="108"/>
      <c r="E1" s="108"/>
      <c r="F1" s="108"/>
      <c r="G1" s="108"/>
      <c r="H1" s="108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2" ht="20.25" x14ac:dyDescent="0.3">
      <c r="B2" s="8"/>
      <c r="C2" s="8"/>
      <c r="D2" s="8"/>
      <c r="E2" s="9"/>
      <c r="F2" s="9"/>
      <c r="G2" s="9"/>
    </row>
    <row r="3" spans="1:22" ht="20.25" x14ac:dyDescent="0.3">
      <c r="A3" s="4" t="s">
        <v>11</v>
      </c>
      <c r="B3" s="8" t="s">
        <v>7</v>
      </c>
      <c r="C3" s="1"/>
    </row>
    <row r="4" spans="1:22" ht="21" thickBot="1" x14ac:dyDescent="0.35">
      <c r="A4" s="4"/>
      <c r="B4" s="5"/>
      <c r="C4" s="1"/>
    </row>
    <row r="5" spans="1:22" s="12" customFormat="1" ht="30.75" thickBot="1" x14ac:dyDescent="0.35">
      <c r="A5" s="10"/>
      <c r="B5" s="11" t="s">
        <v>2</v>
      </c>
      <c r="C5" s="11" t="s">
        <v>3</v>
      </c>
      <c r="D5" s="11" t="s">
        <v>4</v>
      </c>
      <c r="E5" s="11" t="s">
        <v>5</v>
      </c>
      <c r="F5" s="11" t="s">
        <v>1</v>
      </c>
      <c r="G5" s="36" t="s">
        <v>27</v>
      </c>
      <c r="H5" s="11" t="s">
        <v>44</v>
      </c>
      <c r="I5" s="36" t="s">
        <v>49</v>
      </c>
      <c r="J5" s="36" t="s">
        <v>59</v>
      </c>
      <c r="K5" s="36" t="s">
        <v>66</v>
      </c>
      <c r="L5" s="36" t="s">
        <v>71</v>
      </c>
      <c r="M5" s="36" t="s">
        <v>82</v>
      </c>
      <c r="N5" s="36" t="s">
        <v>83</v>
      </c>
      <c r="O5" s="36" t="s">
        <v>98</v>
      </c>
      <c r="P5" s="36" t="s">
        <v>99</v>
      </c>
      <c r="Q5" s="36" t="s">
        <v>119</v>
      </c>
      <c r="R5" s="36" t="s">
        <v>124</v>
      </c>
      <c r="S5" s="36" t="s">
        <v>132</v>
      </c>
      <c r="T5" s="36" t="s">
        <v>136</v>
      </c>
      <c r="U5" s="36" t="s">
        <v>143</v>
      </c>
      <c r="V5" s="28" t="s">
        <v>6</v>
      </c>
    </row>
    <row r="6" spans="1:22" s="6" customFormat="1" ht="16.5" hidden="1" x14ac:dyDescent="0.3">
      <c r="A6" s="11" t="s">
        <v>8</v>
      </c>
      <c r="B6" s="13"/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8"/>
    </row>
    <row r="7" spans="1:22" s="7" customFormat="1" ht="16.5" hidden="1" x14ac:dyDescent="0.3">
      <c r="A7" s="17" t="s">
        <v>60</v>
      </c>
      <c r="B7" s="13"/>
      <c r="C7" s="14"/>
      <c r="D7" s="14"/>
      <c r="E7" s="15"/>
      <c r="F7" s="16"/>
      <c r="G7" s="16"/>
      <c r="H7" s="17"/>
      <c r="I7" s="17"/>
      <c r="J7" s="17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6"/>
    </row>
    <row r="8" spans="1:22" s="7" customFormat="1" ht="16.5" hidden="1" x14ac:dyDescent="0.3">
      <c r="A8" s="29" t="s">
        <v>67</v>
      </c>
      <c r="B8" s="35" t="s">
        <v>62</v>
      </c>
      <c r="C8" s="75" t="s">
        <v>68</v>
      </c>
      <c r="D8" s="38" t="s">
        <v>21</v>
      </c>
      <c r="E8" s="39" t="s">
        <v>22</v>
      </c>
      <c r="F8" s="17" t="s">
        <v>13</v>
      </c>
      <c r="G8" s="17"/>
      <c r="H8" s="20"/>
      <c r="I8" s="20"/>
      <c r="J8" s="20"/>
      <c r="K8" s="74">
        <v>95000</v>
      </c>
      <c r="L8" s="74"/>
      <c r="M8" s="74"/>
      <c r="N8" s="74"/>
      <c r="O8" s="74"/>
      <c r="P8" s="74"/>
      <c r="Q8" s="74"/>
      <c r="R8" s="74"/>
      <c r="S8" s="74"/>
      <c r="T8" s="74"/>
      <c r="U8" s="74"/>
      <c r="V8" s="40">
        <f>SUM(K8)</f>
        <v>95000</v>
      </c>
    </row>
    <row r="9" spans="1:22" s="7" customFormat="1" ht="16.5" hidden="1" x14ac:dyDescent="0.3">
      <c r="A9" s="31" t="s">
        <v>61</v>
      </c>
      <c r="B9" s="35" t="s">
        <v>62</v>
      </c>
      <c r="C9" s="73" t="s">
        <v>63</v>
      </c>
      <c r="D9" s="38" t="s">
        <v>25</v>
      </c>
      <c r="E9" s="38" t="s">
        <v>26</v>
      </c>
      <c r="F9" s="19" t="s">
        <v>12</v>
      </c>
      <c r="G9" s="19"/>
      <c r="H9" s="20"/>
      <c r="I9" s="20"/>
      <c r="J9" s="74">
        <v>686141.11</v>
      </c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40">
        <f>J9</f>
        <v>686141.11</v>
      </c>
    </row>
    <row r="10" spans="1:22" s="7" customFormat="1" ht="16.5" hidden="1" x14ac:dyDescent="0.3">
      <c r="A10" s="31"/>
      <c r="B10" s="19"/>
      <c r="C10" s="17"/>
      <c r="D10" s="17"/>
      <c r="E10" s="17"/>
      <c r="F10" s="19"/>
      <c r="G10" s="19"/>
      <c r="H10" s="20"/>
      <c r="I10" s="20"/>
      <c r="J10" s="20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40"/>
    </row>
    <row r="11" spans="1:22" s="7" customFormat="1" ht="16.5" x14ac:dyDescent="0.3">
      <c r="A11" s="31"/>
      <c r="B11" s="19"/>
      <c r="C11" s="30"/>
      <c r="D11" s="30"/>
      <c r="E11" s="30"/>
      <c r="F11" s="19"/>
      <c r="G11" s="19"/>
      <c r="H11" s="20"/>
      <c r="I11" s="20"/>
      <c r="J11" s="20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40"/>
    </row>
    <row r="12" spans="1:22" s="7" customFormat="1" ht="16.5" x14ac:dyDescent="0.3">
      <c r="A12" s="11" t="s">
        <v>8</v>
      </c>
      <c r="B12" s="19"/>
      <c r="C12" s="30"/>
      <c r="D12" s="30"/>
      <c r="E12" s="30"/>
      <c r="F12" s="19"/>
      <c r="G12" s="19"/>
      <c r="H12" s="20"/>
      <c r="I12" s="20"/>
      <c r="J12" s="20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40"/>
    </row>
    <row r="13" spans="1:22" s="7" customFormat="1" ht="16.5" x14ac:dyDescent="0.3">
      <c r="A13" s="17" t="s">
        <v>45</v>
      </c>
      <c r="B13" s="19"/>
      <c r="C13" s="30"/>
      <c r="D13" s="30"/>
      <c r="E13" s="30"/>
      <c r="F13" s="19"/>
      <c r="G13" s="19"/>
      <c r="H13" s="20"/>
      <c r="I13" s="20"/>
      <c r="J13" s="20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40"/>
    </row>
    <row r="14" spans="1:22" s="21" customFormat="1" ht="16.5" hidden="1" x14ac:dyDescent="0.3">
      <c r="A14" s="105" t="s">
        <v>125</v>
      </c>
      <c r="B14" s="19" t="s">
        <v>62</v>
      </c>
      <c r="C14" s="17" t="s">
        <v>126</v>
      </c>
      <c r="D14" s="17" t="s">
        <v>127</v>
      </c>
      <c r="E14" s="17" t="s">
        <v>128</v>
      </c>
      <c r="F14" s="19">
        <v>17.207000000000001</v>
      </c>
      <c r="G14" s="106" t="s">
        <v>28</v>
      </c>
      <c r="H14" s="20"/>
      <c r="I14" s="20"/>
      <c r="J14" s="20"/>
      <c r="K14" s="74"/>
      <c r="L14" s="74"/>
      <c r="M14" s="74"/>
      <c r="N14" s="74"/>
      <c r="O14" s="74"/>
      <c r="P14" s="74"/>
      <c r="Q14" s="74"/>
      <c r="R14" s="74">
        <f>97000-1</f>
        <v>96999</v>
      </c>
      <c r="S14" s="74"/>
      <c r="T14" s="74"/>
      <c r="U14" s="74"/>
      <c r="V14" s="40">
        <f>R14</f>
        <v>96999</v>
      </c>
    </row>
    <row r="15" spans="1:22" s="21" customFormat="1" ht="16.5" hidden="1" x14ac:dyDescent="0.3">
      <c r="A15" s="105" t="s">
        <v>125</v>
      </c>
      <c r="B15" s="19" t="s">
        <v>129</v>
      </c>
      <c r="C15" s="17" t="s">
        <v>126</v>
      </c>
      <c r="D15" s="17" t="s">
        <v>127</v>
      </c>
      <c r="E15" s="17" t="s">
        <v>128</v>
      </c>
      <c r="F15" s="19">
        <v>17.207000000000001</v>
      </c>
      <c r="G15" s="106" t="s">
        <v>28</v>
      </c>
      <c r="H15" s="20"/>
      <c r="I15" s="20"/>
      <c r="J15" s="20"/>
      <c r="K15" s="74"/>
      <c r="L15" s="74"/>
      <c r="M15" s="74"/>
      <c r="N15" s="74"/>
      <c r="O15" s="74"/>
      <c r="P15" s="74"/>
      <c r="Q15" s="74"/>
      <c r="R15" s="74">
        <v>1</v>
      </c>
      <c r="S15" s="74"/>
      <c r="T15" s="74"/>
      <c r="U15" s="74"/>
      <c r="V15" s="40">
        <f t="shared" ref="V15:V72" si="0">R15</f>
        <v>1</v>
      </c>
    </row>
    <row r="16" spans="1:22" s="21" customFormat="1" ht="16.5" hidden="1" x14ac:dyDescent="0.3">
      <c r="A16" s="27" t="s">
        <v>130</v>
      </c>
      <c r="B16" s="19" t="s">
        <v>62</v>
      </c>
      <c r="C16" s="17" t="s">
        <v>126</v>
      </c>
      <c r="D16" s="17" t="s">
        <v>127</v>
      </c>
      <c r="E16" s="17" t="s">
        <v>131</v>
      </c>
      <c r="F16" s="19">
        <v>17.207000000000001</v>
      </c>
      <c r="G16" s="106" t="s">
        <v>28</v>
      </c>
      <c r="H16" s="20"/>
      <c r="I16" s="20"/>
      <c r="J16" s="20"/>
      <c r="K16" s="74"/>
      <c r="L16" s="74"/>
      <c r="M16" s="74"/>
      <c r="N16" s="74"/>
      <c r="O16" s="74"/>
      <c r="P16" s="74"/>
      <c r="Q16" s="74"/>
      <c r="R16" s="74">
        <f>76416-1</f>
        <v>76415</v>
      </c>
      <c r="S16" s="74"/>
      <c r="T16" s="74"/>
      <c r="U16" s="74"/>
      <c r="V16" s="40">
        <f t="shared" si="0"/>
        <v>76415</v>
      </c>
    </row>
    <row r="17" spans="1:22" s="21" customFormat="1" ht="16.5" hidden="1" x14ac:dyDescent="0.3">
      <c r="A17" s="27" t="s">
        <v>130</v>
      </c>
      <c r="B17" s="19" t="s">
        <v>129</v>
      </c>
      <c r="C17" s="17" t="s">
        <v>126</v>
      </c>
      <c r="D17" s="17" t="s">
        <v>127</v>
      </c>
      <c r="E17" s="17" t="s">
        <v>131</v>
      </c>
      <c r="F17" s="19">
        <v>17.207000000000001</v>
      </c>
      <c r="G17" s="106" t="s">
        <v>28</v>
      </c>
      <c r="H17" s="20"/>
      <c r="I17" s="20"/>
      <c r="J17" s="20"/>
      <c r="K17" s="74"/>
      <c r="L17" s="74"/>
      <c r="M17" s="74"/>
      <c r="N17" s="74"/>
      <c r="O17" s="74"/>
      <c r="P17" s="74"/>
      <c r="Q17" s="74"/>
      <c r="R17" s="74">
        <v>1</v>
      </c>
      <c r="S17" s="74"/>
      <c r="T17" s="74"/>
      <c r="U17" s="74"/>
      <c r="V17" s="40">
        <f t="shared" si="0"/>
        <v>1</v>
      </c>
    </row>
    <row r="18" spans="1:22" s="21" customFormat="1" ht="15" hidden="1" x14ac:dyDescent="0.25">
      <c r="A18" s="85" t="s">
        <v>42</v>
      </c>
      <c r="B18" s="19" t="s">
        <v>47</v>
      </c>
      <c r="C18" s="86" t="s">
        <v>48</v>
      </c>
      <c r="D18" s="17" t="s">
        <v>14</v>
      </c>
      <c r="E18" s="17" t="s">
        <v>15</v>
      </c>
      <c r="F18" s="17">
        <v>10.561</v>
      </c>
      <c r="G18" s="87"/>
      <c r="H18" s="74">
        <v>4724.0100000000011</v>
      </c>
      <c r="I18" s="20"/>
      <c r="J18" s="20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40">
        <f t="shared" si="0"/>
        <v>0</v>
      </c>
    </row>
    <row r="19" spans="1:22" s="21" customFormat="1" ht="16.5" hidden="1" x14ac:dyDescent="0.25">
      <c r="A19" s="94" t="s">
        <v>92</v>
      </c>
      <c r="B19" s="19" t="s">
        <v>85</v>
      </c>
      <c r="C19" s="17" t="s">
        <v>86</v>
      </c>
      <c r="D19" s="17" t="s">
        <v>87</v>
      </c>
      <c r="E19" s="17" t="s">
        <v>88</v>
      </c>
      <c r="F19" s="89"/>
      <c r="G19" s="87"/>
      <c r="H19" s="74"/>
      <c r="I19" s="20"/>
      <c r="J19" s="20"/>
      <c r="K19" s="74"/>
      <c r="L19" s="74"/>
      <c r="M19" s="74"/>
      <c r="N19" s="74">
        <f>133419.77-1</f>
        <v>133418.76999999999</v>
      </c>
      <c r="O19" s="74"/>
      <c r="P19" s="74"/>
      <c r="Q19" s="74"/>
      <c r="R19" s="74"/>
      <c r="S19" s="74"/>
      <c r="T19" s="74"/>
      <c r="U19" s="74"/>
      <c r="V19" s="40">
        <f t="shared" si="0"/>
        <v>0</v>
      </c>
    </row>
    <row r="20" spans="1:22" s="21" customFormat="1" ht="16.5" hidden="1" x14ac:dyDescent="0.25">
      <c r="A20" s="94" t="s">
        <v>92</v>
      </c>
      <c r="B20" s="19" t="s">
        <v>89</v>
      </c>
      <c r="C20" s="17" t="s">
        <v>86</v>
      </c>
      <c r="D20" s="17" t="s">
        <v>87</v>
      </c>
      <c r="E20" s="17" t="s">
        <v>88</v>
      </c>
      <c r="F20" s="89"/>
      <c r="G20" s="87"/>
      <c r="H20" s="74"/>
      <c r="I20" s="20"/>
      <c r="J20" s="20"/>
      <c r="K20" s="74"/>
      <c r="L20" s="74"/>
      <c r="M20" s="74"/>
      <c r="N20" s="74">
        <v>1</v>
      </c>
      <c r="O20" s="74"/>
      <c r="P20" s="74"/>
      <c r="Q20" s="74"/>
      <c r="R20" s="74"/>
      <c r="S20" s="74"/>
      <c r="T20" s="74"/>
      <c r="U20" s="74"/>
      <c r="V20" s="40">
        <f t="shared" si="0"/>
        <v>0</v>
      </c>
    </row>
    <row r="21" spans="1:22" s="21" customFormat="1" ht="16.5" hidden="1" x14ac:dyDescent="0.25">
      <c r="A21" s="94" t="s">
        <v>133</v>
      </c>
      <c r="B21" s="19" t="s">
        <v>85</v>
      </c>
      <c r="C21" s="17" t="s">
        <v>86</v>
      </c>
      <c r="D21" s="17" t="s">
        <v>87</v>
      </c>
      <c r="E21" s="17" t="s">
        <v>88</v>
      </c>
      <c r="F21" s="89"/>
      <c r="G21" s="87"/>
      <c r="H21" s="74"/>
      <c r="I21" s="20"/>
      <c r="J21" s="20"/>
      <c r="K21" s="74"/>
      <c r="L21" s="74"/>
      <c r="M21" s="74"/>
      <c r="N21" s="74"/>
      <c r="O21" s="74"/>
      <c r="P21" s="74"/>
      <c r="Q21" s="74"/>
      <c r="R21" s="74"/>
      <c r="S21" s="74">
        <f>242800-1</f>
        <v>242799</v>
      </c>
      <c r="T21" s="74"/>
      <c r="U21" s="74"/>
      <c r="V21" s="40">
        <f>S21</f>
        <v>242799</v>
      </c>
    </row>
    <row r="22" spans="1:22" s="21" customFormat="1" ht="16.5" hidden="1" x14ac:dyDescent="0.25">
      <c r="A22" s="94" t="s">
        <v>133</v>
      </c>
      <c r="B22" s="19" t="s">
        <v>89</v>
      </c>
      <c r="C22" s="17" t="s">
        <v>86</v>
      </c>
      <c r="D22" s="17" t="s">
        <v>87</v>
      </c>
      <c r="E22" s="17" t="s">
        <v>88</v>
      </c>
      <c r="F22" s="89"/>
      <c r="G22" s="87"/>
      <c r="H22" s="74"/>
      <c r="I22" s="20"/>
      <c r="J22" s="20"/>
      <c r="K22" s="74"/>
      <c r="L22" s="74"/>
      <c r="M22" s="74"/>
      <c r="N22" s="74"/>
      <c r="O22" s="74"/>
      <c r="P22" s="74"/>
      <c r="Q22" s="74"/>
      <c r="R22" s="74"/>
      <c r="S22" s="74">
        <v>1</v>
      </c>
      <c r="T22" s="74"/>
      <c r="U22" s="74"/>
      <c r="V22" s="40">
        <f t="shared" ref="V22:V24" si="1">S22</f>
        <v>1</v>
      </c>
    </row>
    <row r="23" spans="1:22" s="21" customFormat="1" ht="16.5" hidden="1" x14ac:dyDescent="0.25">
      <c r="A23" s="94" t="s">
        <v>134</v>
      </c>
      <c r="B23" s="19" t="s">
        <v>85</v>
      </c>
      <c r="C23" s="17" t="s">
        <v>86</v>
      </c>
      <c r="D23" s="17" t="s">
        <v>87</v>
      </c>
      <c r="E23" s="17" t="s">
        <v>88</v>
      </c>
      <c r="F23" s="89"/>
      <c r="G23" s="87"/>
      <c r="H23" s="74"/>
      <c r="I23" s="20"/>
      <c r="J23" s="20"/>
      <c r="K23" s="74"/>
      <c r="L23" s="74"/>
      <c r="M23" s="74"/>
      <c r="N23" s="74"/>
      <c r="O23" s="74"/>
      <c r="P23" s="74"/>
      <c r="Q23" s="74"/>
      <c r="R23" s="74"/>
      <c r="S23" s="74">
        <f>389786-1</f>
        <v>389785</v>
      </c>
      <c r="T23" s="74"/>
      <c r="U23" s="74"/>
      <c r="V23" s="40">
        <f t="shared" si="1"/>
        <v>389785</v>
      </c>
    </row>
    <row r="24" spans="1:22" s="21" customFormat="1" ht="16.5" hidden="1" x14ac:dyDescent="0.25">
      <c r="A24" s="94" t="s">
        <v>134</v>
      </c>
      <c r="B24" s="19" t="s">
        <v>89</v>
      </c>
      <c r="C24" s="17" t="s">
        <v>86</v>
      </c>
      <c r="D24" s="17" t="s">
        <v>87</v>
      </c>
      <c r="E24" s="17" t="s">
        <v>88</v>
      </c>
      <c r="F24" s="89"/>
      <c r="G24" s="87"/>
      <c r="H24" s="74"/>
      <c r="I24" s="20"/>
      <c r="J24" s="20"/>
      <c r="K24" s="74"/>
      <c r="L24" s="74"/>
      <c r="M24" s="74"/>
      <c r="N24" s="74"/>
      <c r="O24" s="74"/>
      <c r="P24" s="74"/>
      <c r="Q24" s="74"/>
      <c r="R24" s="74"/>
      <c r="S24" s="74">
        <v>1</v>
      </c>
      <c r="T24" s="74"/>
      <c r="U24" s="74"/>
      <c r="V24" s="40">
        <f t="shared" si="1"/>
        <v>1</v>
      </c>
    </row>
    <row r="25" spans="1:22" s="21" customFormat="1" ht="16.5" hidden="1" x14ac:dyDescent="0.3">
      <c r="A25" s="94" t="s">
        <v>100</v>
      </c>
      <c r="B25" s="19" t="s">
        <v>52</v>
      </c>
      <c r="C25" s="96" t="s">
        <v>101</v>
      </c>
      <c r="D25" s="97" t="s">
        <v>102</v>
      </c>
      <c r="E25" s="17" t="s">
        <v>103</v>
      </c>
      <c r="F25" s="89"/>
      <c r="G25" s="87"/>
      <c r="H25" s="74"/>
      <c r="I25" s="20"/>
      <c r="J25" s="20"/>
      <c r="K25" s="74"/>
      <c r="L25" s="74"/>
      <c r="M25" s="74"/>
      <c r="N25" s="74"/>
      <c r="O25" s="74"/>
      <c r="P25" s="74">
        <v>4240</v>
      </c>
      <c r="Q25" s="74"/>
      <c r="R25" s="74"/>
      <c r="S25" s="74"/>
      <c r="T25" s="74"/>
      <c r="U25" s="74"/>
      <c r="V25" s="40">
        <f t="shared" si="0"/>
        <v>0</v>
      </c>
    </row>
    <row r="26" spans="1:22" s="21" customFormat="1" ht="16.5" hidden="1" x14ac:dyDescent="0.25">
      <c r="A26" s="94" t="s">
        <v>104</v>
      </c>
      <c r="B26" s="19" t="s">
        <v>52</v>
      </c>
      <c r="C26" s="98" t="s">
        <v>105</v>
      </c>
      <c r="D26" s="98" t="s">
        <v>106</v>
      </c>
      <c r="E26" s="17" t="s">
        <v>107</v>
      </c>
      <c r="F26" s="89"/>
      <c r="G26" s="87"/>
      <c r="H26" s="74"/>
      <c r="I26" s="20"/>
      <c r="J26" s="20"/>
      <c r="K26" s="74"/>
      <c r="L26" s="74"/>
      <c r="M26" s="74"/>
      <c r="N26" s="74"/>
      <c r="O26" s="74"/>
      <c r="P26" s="74">
        <v>13768.33</v>
      </c>
      <c r="Q26" s="74"/>
      <c r="R26" s="74"/>
      <c r="S26" s="74"/>
      <c r="T26" s="74"/>
      <c r="U26" s="74"/>
      <c r="V26" s="40">
        <f t="shared" si="0"/>
        <v>0</v>
      </c>
    </row>
    <row r="27" spans="1:22" s="21" customFormat="1" ht="16.5" hidden="1" x14ac:dyDescent="0.25">
      <c r="A27" s="94" t="s">
        <v>108</v>
      </c>
      <c r="B27" s="19" t="s">
        <v>52</v>
      </c>
      <c r="C27" s="99" t="s">
        <v>109</v>
      </c>
      <c r="D27" s="99" t="s">
        <v>110</v>
      </c>
      <c r="E27" s="17" t="s">
        <v>111</v>
      </c>
      <c r="F27" s="89"/>
      <c r="G27" s="87"/>
      <c r="H27" s="74"/>
      <c r="I27" s="20"/>
      <c r="J27" s="20"/>
      <c r="K27" s="74"/>
      <c r="L27" s="74"/>
      <c r="M27" s="74"/>
      <c r="N27" s="74"/>
      <c r="O27" s="74"/>
      <c r="P27" s="74">
        <v>18357.78</v>
      </c>
      <c r="Q27" s="74"/>
      <c r="R27" s="74"/>
      <c r="S27" s="74"/>
      <c r="T27" s="74"/>
      <c r="U27" s="74"/>
      <c r="V27" s="40">
        <f t="shared" si="0"/>
        <v>0</v>
      </c>
    </row>
    <row r="28" spans="1:22" s="21" customFormat="1" ht="16.5" hidden="1" x14ac:dyDescent="0.3">
      <c r="A28" s="94" t="s">
        <v>112</v>
      </c>
      <c r="B28" s="19" t="s">
        <v>52</v>
      </c>
      <c r="C28" s="100" t="s">
        <v>113</v>
      </c>
      <c r="D28" s="100" t="s">
        <v>114</v>
      </c>
      <c r="E28" s="17" t="s">
        <v>115</v>
      </c>
      <c r="F28" s="89"/>
      <c r="G28" s="87"/>
      <c r="H28" s="74"/>
      <c r="I28" s="20"/>
      <c r="J28" s="20"/>
      <c r="K28" s="74"/>
      <c r="L28" s="74"/>
      <c r="M28" s="74"/>
      <c r="N28" s="74"/>
      <c r="O28" s="74"/>
      <c r="P28" s="74">
        <v>14635.26</v>
      </c>
      <c r="Q28" s="74"/>
      <c r="R28" s="74"/>
      <c r="S28" s="74"/>
      <c r="T28" s="74"/>
      <c r="U28" s="74"/>
      <c r="V28" s="40">
        <f t="shared" si="0"/>
        <v>0</v>
      </c>
    </row>
    <row r="29" spans="1:22" s="21" customFormat="1" ht="16.5" hidden="1" x14ac:dyDescent="0.25">
      <c r="A29" s="94" t="s">
        <v>139</v>
      </c>
      <c r="B29" s="19" t="s">
        <v>52</v>
      </c>
      <c r="C29" s="17" t="s">
        <v>140</v>
      </c>
      <c r="D29" s="17" t="s">
        <v>141</v>
      </c>
      <c r="E29" s="17" t="s">
        <v>142</v>
      </c>
      <c r="F29" s="89"/>
      <c r="G29" s="87"/>
      <c r="H29" s="74"/>
      <c r="I29" s="20"/>
      <c r="J29" s="20"/>
      <c r="K29" s="74"/>
      <c r="L29" s="74"/>
      <c r="M29" s="74"/>
      <c r="N29" s="74"/>
      <c r="O29" s="74"/>
      <c r="P29" s="74"/>
      <c r="Q29" s="74"/>
      <c r="R29" s="74"/>
      <c r="S29" s="74"/>
      <c r="T29" s="74">
        <v>45270</v>
      </c>
      <c r="U29" s="74"/>
      <c r="V29" s="40">
        <f>T29</f>
        <v>45270</v>
      </c>
    </row>
    <row r="30" spans="1:22" s="21" customFormat="1" ht="16.5" x14ac:dyDescent="0.3">
      <c r="A30" s="94" t="s">
        <v>144</v>
      </c>
      <c r="B30" s="19" t="s">
        <v>52</v>
      </c>
      <c r="C30" s="99" t="s">
        <v>145</v>
      </c>
      <c r="D30" s="106" t="s">
        <v>146</v>
      </c>
      <c r="E30" s="17" t="s">
        <v>147</v>
      </c>
      <c r="F30" s="89"/>
      <c r="G30" s="87"/>
      <c r="H30" s="74"/>
      <c r="I30" s="20"/>
      <c r="J30" s="20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>
        <v>3074.94</v>
      </c>
      <c r="V30" s="40">
        <f>U30</f>
        <v>3074.94</v>
      </c>
    </row>
    <row r="31" spans="1:22" s="21" customFormat="1" ht="15" x14ac:dyDescent="0.25">
      <c r="A31" s="27"/>
      <c r="B31" s="82"/>
      <c r="C31" s="17"/>
      <c r="D31" s="88"/>
      <c r="E31" s="89"/>
      <c r="F31" s="87"/>
      <c r="G31" s="8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40">
        <f t="shared" si="0"/>
        <v>0</v>
      </c>
    </row>
    <row r="32" spans="1:22" s="44" customFormat="1" ht="16.5" hidden="1" x14ac:dyDescent="0.3">
      <c r="A32" s="47" t="s">
        <v>8</v>
      </c>
      <c r="B32" s="42"/>
      <c r="C32" s="48"/>
      <c r="D32" s="48"/>
      <c r="E32" s="49"/>
      <c r="F32" s="42"/>
      <c r="G32" s="42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0">
        <f t="shared" si="0"/>
        <v>0</v>
      </c>
    </row>
    <row r="33" spans="1:23" s="44" customFormat="1" ht="16.5" hidden="1" x14ac:dyDescent="0.3">
      <c r="A33" s="32" t="s">
        <v>72</v>
      </c>
      <c r="B33" s="42"/>
      <c r="C33" s="50"/>
      <c r="D33" s="48"/>
      <c r="E33" s="51"/>
      <c r="F33" s="42"/>
      <c r="G33" s="42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0">
        <f t="shared" si="0"/>
        <v>0</v>
      </c>
    </row>
    <row r="34" spans="1:23" s="44" customFormat="1" ht="16.5" hidden="1" x14ac:dyDescent="0.3">
      <c r="A34" s="52" t="s">
        <v>76</v>
      </c>
      <c r="B34" s="41" t="s">
        <v>75</v>
      </c>
      <c r="C34" s="53" t="s">
        <v>73</v>
      </c>
      <c r="D34" s="32" t="s">
        <v>20</v>
      </c>
      <c r="E34" s="51" t="s">
        <v>74</v>
      </c>
      <c r="F34" s="54">
        <v>17.800999999999998</v>
      </c>
      <c r="G34" s="55" t="s">
        <v>29</v>
      </c>
      <c r="H34" s="46"/>
      <c r="I34" s="46"/>
      <c r="J34" s="46"/>
      <c r="K34" s="46"/>
      <c r="L34" s="46">
        <v>14900</v>
      </c>
      <c r="M34" s="46"/>
      <c r="N34" s="46"/>
      <c r="O34" s="46"/>
      <c r="P34" s="46"/>
      <c r="Q34" s="46"/>
      <c r="R34" s="46"/>
      <c r="S34" s="46"/>
      <c r="T34" s="46"/>
      <c r="U34" s="46"/>
      <c r="V34" s="40">
        <f t="shared" si="0"/>
        <v>0</v>
      </c>
    </row>
    <row r="35" spans="1:23" s="44" customFormat="1" ht="16.5" hidden="1" x14ac:dyDescent="0.3">
      <c r="A35" s="101" t="s">
        <v>120</v>
      </c>
      <c r="B35" s="19" t="s">
        <v>52</v>
      </c>
      <c r="C35" s="102" t="s">
        <v>73</v>
      </c>
      <c r="D35" s="30" t="s">
        <v>20</v>
      </c>
      <c r="E35" s="103" t="s">
        <v>121</v>
      </c>
      <c r="F35" s="28">
        <v>17.800999999999998</v>
      </c>
      <c r="G35" s="104" t="s">
        <v>29</v>
      </c>
      <c r="H35" s="46"/>
      <c r="I35" s="46"/>
      <c r="J35" s="46"/>
      <c r="K35" s="46"/>
      <c r="L35" s="46"/>
      <c r="M35" s="46"/>
      <c r="N35" s="46"/>
      <c r="O35" s="46"/>
      <c r="P35" s="46"/>
      <c r="Q35" s="46">
        <v>32432</v>
      </c>
      <c r="R35" s="46"/>
      <c r="S35" s="46"/>
      <c r="T35" s="46"/>
      <c r="U35" s="46"/>
      <c r="V35" s="40">
        <f t="shared" si="0"/>
        <v>0</v>
      </c>
    </row>
    <row r="36" spans="1:23" s="44" customFormat="1" ht="16.5" hidden="1" x14ac:dyDescent="0.3">
      <c r="A36" s="52"/>
      <c r="B36" s="41"/>
      <c r="C36" s="32"/>
      <c r="D36" s="50"/>
      <c r="E36" s="32"/>
      <c r="F36" s="32"/>
      <c r="G36" s="32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0">
        <f t="shared" si="0"/>
        <v>0</v>
      </c>
      <c r="W36" s="56"/>
    </row>
    <row r="37" spans="1:23" s="44" customFormat="1" ht="16.5" hidden="1" x14ac:dyDescent="0.3">
      <c r="A37" s="45"/>
      <c r="B37" s="41"/>
      <c r="C37" s="50"/>
      <c r="D37" s="48"/>
      <c r="E37" s="50"/>
      <c r="F37" s="41"/>
      <c r="G37" s="41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0">
        <f t="shared" si="0"/>
        <v>0</v>
      </c>
    </row>
    <row r="38" spans="1:23" s="44" customFormat="1" ht="16.5" hidden="1" x14ac:dyDescent="0.3">
      <c r="A38" s="45"/>
      <c r="B38" s="41"/>
      <c r="C38" s="32"/>
      <c r="D38" s="32"/>
      <c r="E38" s="32"/>
      <c r="F38" s="41"/>
      <c r="G38" s="41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0">
        <f t="shared" si="0"/>
        <v>0</v>
      </c>
    </row>
    <row r="39" spans="1:23" s="44" customFormat="1" ht="16.5" hidden="1" x14ac:dyDescent="0.3">
      <c r="A39" s="47" t="s">
        <v>8</v>
      </c>
      <c r="B39" s="41"/>
      <c r="C39" s="32"/>
      <c r="D39" s="32"/>
      <c r="E39" s="32"/>
      <c r="F39" s="41"/>
      <c r="G39" s="41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0">
        <f t="shared" si="0"/>
        <v>0</v>
      </c>
    </row>
    <row r="40" spans="1:23" s="58" customFormat="1" ht="16.5" hidden="1" x14ac:dyDescent="0.3">
      <c r="A40" s="32" t="s">
        <v>30</v>
      </c>
      <c r="B40" s="57"/>
      <c r="C40" s="37"/>
      <c r="D40" s="37"/>
      <c r="E40" s="57"/>
      <c r="F40" s="57"/>
      <c r="G40" s="57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0">
        <f t="shared" si="0"/>
        <v>0</v>
      </c>
    </row>
    <row r="41" spans="1:23" s="44" customFormat="1" ht="16.5" hidden="1" x14ac:dyDescent="0.3">
      <c r="A41" s="45" t="s">
        <v>33</v>
      </c>
      <c r="B41" s="41" t="s">
        <v>18</v>
      </c>
      <c r="C41" s="53" t="s">
        <v>34</v>
      </c>
      <c r="D41" s="59" t="s">
        <v>35</v>
      </c>
      <c r="E41" s="59" t="s">
        <v>36</v>
      </c>
      <c r="F41" s="32">
        <v>17.245000000000001</v>
      </c>
      <c r="G41" s="55" t="s">
        <v>31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0">
        <f t="shared" si="0"/>
        <v>0</v>
      </c>
    </row>
    <row r="42" spans="1:23" s="58" customFormat="1" ht="16.5" hidden="1" x14ac:dyDescent="0.3">
      <c r="A42" s="45" t="s">
        <v>33</v>
      </c>
      <c r="B42" s="41" t="s">
        <v>37</v>
      </c>
      <c r="C42" s="53" t="s">
        <v>34</v>
      </c>
      <c r="D42" s="59" t="s">
        <v>35</v>
      </c>
      <c r="E42" s="59" t="s">
        <v>36</v>
      </c>
      <c r="F42" s="32">
        <v>17.245000000000001</v>
      </c>
      <c r="G42" s="55" t="s">
        <v>31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0">
        <f t="shared" si="0"/>
        <v>0</v>
      </c>
    </row>
    <row r="43" spans="1:23" s="58" customFormat="1" ht="16.5" hidden="1" x14ac:dyDescent="0.3">
      <c r="A43" s="45"/>
      <c r="B43" s="41"/>
      <c r="C43" s="32"/>
      <c r="D43" s="32"/>
      <c r="E43" s="32"/>
      <c r="F43" s="32"/>
      <c r="G43" s="32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0">
        <f t="shared" si="0"/>
        <v>0</v>
      </c>
    </row>
    <row r="44" spans="1:23" s="58" customFormat="1" ht="16.5" hidden="1" x14ac:dyDescent="0.3">
      <c r="A44" s="52"/>
      <c r="B44" s="60"/>
      <c r="C44" s="32"/>
      <c r="D44" s="32"/>
      <c r="E44" s="32"/>
      <c r="F44" s="32"/>
      <c r="G44" s="32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0">
        <f t="shared" si="0"/>
        <v>0</v>
      </c>
    </row>
    <row r="45" spans="1:23" s="58" customFormat="1" ht="16.5" hidden="1" x14ac:dyDescent="0.3">
      <c r="A45" s="52"/>
      <c r="B45" s="41"/>
      <c r="C45" s="32"/>
      <c r="D45" s="32"/>
      <c r="E45" s="32"/>
      <c r="F45" s="32"/>
      <c r="G45" s="32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0">
        <f t="shared" si="0"/>
        <v>0</v>
      </c>
    </row>
    <row r="46" spans="1:23" s="44" customFormat="1" ht="16.5" hidden="1" x14ac:dyDescent="0.3">
      <c r="A46" s="52"/>
      <c r="B46" s="41"/>
      <c r="C46" s="32"/>
      <c r="D46" s="32"/>
      <c r="E46" s="32"/>
      <c r="F46" s="32"/>
      <c r="G46" s="32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0">
        <f t="shared" si="0"/>
        <v>0</v>
      </c>
    </row>
    <row r="47" spans="1:23" s="44" customFormat="1" ht="16.5" hidden="1" x14ac:dyDescent="0.3">
      <c r="A47" s="47" t="s">
        <v>8</v>
      </c>
      <c r="B47" s="57"/>
      <c r="C47" s="61"/>
      <c r="D47" s="61"/>
      <c r="E47" s="62"/>
      <c r="F47" s="37"/>
      <c r="G47" s="37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0">
        <f t="shared" si="0"/>
        <v>0</v>
      </c>
    </row>
    <row r="48" spans="1:23" s="44" customFormat="1" ht="16.5" hidden="1" x14ac:dyDescent="0.3">
      <c r="A48" s="32" t="s">
        <v>17</v>
      </c>
      <c r="B48" s="57"/>
      <c r="C48" s="61"/>
      <c r="D48" s="61"/>
      <c r="E48" s="62"/>
      <c r="F48" s="37"/>
      <c r="G48" s="37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0">
        <f t="shared" si="0"/>
        <v>0</v>
      </c>
    </row>
    <row r="49" spans="1:23" s="44" customFormat="1" ht="16.5" hidden="1" x14ac:dyDescent="0.3">
      <c r="A49" s="63"/>
      <c r="B49" s="64"/>
      <c r="C49" s="32"/>
      <c r="D49" s="32"/>
      <c r="E49" s="32"/>
      <c r="F49" s="32">
        <v>17.225000000000001</v>
      </c>
      <c r="G49" s="32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0">
        <f t="shared" si="0"/>
        <v>0</v>
      </c>
    </row>
    <row r="50" spans="1:23" s="44" customFormat="1" ht="16.5" hidden="1" x14ac:dyDescent="0.3">
      <c r="A50" s="63"/>
      <c r="B50" s="65"/>
      <c r="C50" s="32"/>
      <c r="D50" s="32"/>
      <c r="E50" s="32"/>
      <c r="F50" s="32">
        <v>17.225000000000001</v>
      </c>
      <c r="G50" s="32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0">
        <f t="shared" si="0"/>
        <v>0</v>
      </c>
    </row>
    <row r="51" spans="1:23" s="44" customFormat="1" ht="16.5" hidden="1" x14ac:dyDescent="0.3">
      <c r="A51" s="52"/>
      <c r="B51" s="41"/>
      <c r="C51" s="32"/>
      <c r="D51" s="32"/>
      <c r="E51" s="32"/>
      <c r="F51" s="32"/>
      <c r="G51" s="32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0">
        <f t="shared" si="0"/>
        <v>0</v>
      </c>
      <c r="W51" s="66"/>
    </row>
    <row r="52" spans="1:23" s="44" customFormat="1" ht="16.5" hidden="1" x14ac:dyDescent="0.3">
      <c r="A52" s="45"/>
      <c r="B52" s="41"/>
      <c r="C52" s="50"/>
      <c r="D52" s="50"/>
      <c r="E52" s="51"/>
      <c r="F52" s="32"/>
      <c r="G52" s="32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0">
        <f t="shared" si="0"/>
        <v>0</v>
      </c>
    </row>
    <row r="53" spans="1:23" s="58" customFormat="1" ht="16.5" hidden="1" x14ac:dyDescent="0.3">
      <c r="A53" s="67"/>
      <c r="B53" s="57"/>
      <c r="C53" s="61"/>
      <c r="D53" s="61"/>
      <c r="E53" s="61"/>
      <c r="F53" s="57"/>
      <c r="G53" s="57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0">
        <f t="shared" si="0"/>
        <v>0</v>
      </c>
    </row>
    <row r="54" spans="1:23" s="21" customFormat="1" ht="16.5" hidden="1" x14ac:dyDescent="0.3">
      <c r="A54" s="11" t="s">
        <v>8</v>
      </c>
      <c r="B54" s="13"/>
      <c r="C54" s="14"/>
      <c r="D54" s="14"/>
      <c r="E54" s="14"/>
      <c r="F54" s="13"/>
      <c r="G54" s="13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40">
        <f t="shared" si="0"/>
        <v>0</v>
      </c>
    </row>
    <row r="55" spans="1:23" s="21" customFormat="1" ht="16.5" hidden="1" x14ac:dyDescent="0.3">
      <c r="A55" s="17" t="s">
        <v>50</v>
      </c>
      <c r="B55" s="13"/>
      <c r="C55" s="14"/>
      <c r="D55" s="14"/>
      <c r="E55" s="14"/>
      <c r="F55" s="16"/>
      <c r="G55" s="16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40">
        <f t="shared" si="0"/>
        <v>0</v>
      </c>
    </row>
    <row r="56" spans="1:23" s="12" customFormat="1" ht="16.5" hidden="1" x14ac:dyDescent="0.3">
      <c r="A56" s="71" t="s">
        <v>51</v>
      </c>
      <c r="B56" s="19" t="s">
        <v>52</v>
      </c>
      <c r="C56" s="72" t="s">
        <v>53</v>
      </c>
      <c r="D56" s="17" t="s">
        <v>19</v>
      </c>
      <c r="E56" s="17">
        <v>6501</v>
      </c>
      <c r="F56" s="19">
        <v>17.259</v>
      </c>
      <c r="G56" s="79" t="s">
        <v>32</v>
      </c>
      <c r="H56" s="80"/>
      <c r="I56" s="80">
        <f>1077858-1</f>
        <v>1077857</v>
      </c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40">
        <f t="shared" si="0"/>
        <v>0</v>
      </c>
    </row>
    <row r="57" spans="1:23" s="12" customFormat="1" ht="16.5" hidden="1" x14ac:dyDescent="0.3">
      <c r="A57" s="71" t="s">
        <v>51</v>
      </c>
      <c r="B57" s="19" t="s">
        <v>54</v>
      </c>
      <c r="C57" s="72" t="s">
        <v>53</v>
      </c>
      <c r="D57" s="17" t="s">
        <v>19</v>
      </c>
      <c r="E57" s="17">
        <v>6501</v>
      </c>
      <c r="F57" s="19">
        <v>17.259</v>
      </c>
      <c r="G57" s="79" t="s">
        <v>32</v>
      </c>
      <c r="H57" s="81"/>
      <c r="I57" s="81">
        <v>1</v>
      </c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40">
        <f t="shared" si="0"/>
        <v>0</v>
      </c>
    </row>
    <row r="58" spans="1:23" s="12" customFormat="1" ht="16.5" hidden="1" x14ac:dyDescent="0.3">
      <c r="A58" s="27" t="s">
        <v>55</v>
      </c>
      <c r="B58" s="19" t="s">
        <v>52</v>
      </c>
      <c r="C58" s="72" t="s">
        <v>56</v>
      </c>
      <c r="D58" s="17" t="s">
        <v>23</v>
      </c>
      <c r="E58" s="17">
        <v>6502</v>
      </c>
      <c r="F58" s="17">
        <v>17.257999999999999</v>
      </c>
      <c r="G58" s="79" t="s">
        <v>32</v>
      </c>
      <c r="H58" s="78"/>
      <c r="I58" s="78">
        <f>184843-1</f>
        <v>184842</v>
      </c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40">
        <f t="shared" si="0"/>
        <v>0</v>
      </c>
    </row>
    <row r="59" spans="1:23" s="12" customFormat="1" ht="16.5" hidden="1" x14ac:dyDescent="0.3">
      <c r="A59" s="27" t="s">
        <v>55</v>
      </c>
      <c r="B59" s="19" t="s">
        <v>54</v>
      </c>
      <c r="C59" s="72" t="s">
        <v>56</v>
      </c>
      <c r="D59" s="17" t="s">
        <v>23</v>
      </c>
      <c r="E59" s="17">
        <v>6502</v>
      </c>
      <c r="F59" s="17">
        <v>17.257999999999999</v>
      </c>
      <c r="G59" s="79" t="s">
        <v>32</v>
      </c>
      <c r="H59" s="78"/>
      <c r="I59" s="78">
        <v>1</v>
      </c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40">
        <f t="shared" si="0"/>
        <v>0</v>
      </c>
    </row>
    <row r="60" spans="1:23" s="21" customFormat="1" ht="16.5" hidden="1" x14ac:dyDescent="0.3">
      <c r="A60" s="27"/>
      <c r="B60" s="19"/>
      <c r="C60" s="17"/>
      <c r="D60" s="17" t="s">
        <v>24</v>
      </c>
      <c r="E60" s="17">
        <v>6503</v>
      </c>
      <c r="F60" s="17">
        <v>17.277999999999999</v>
      </c>
      <c r="G60" s="79" t="s">
        <v>32</v>
      </c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40">
        <f t="shared" si="0"/>
        <v>0</v>
      </c>
    </row>
    <row r="61" spans="1:23" s="21" customFormat="1" ht="16.5" hidden="1" x14ac:dyDescent="0.3">
      <c r="A61" s="27"/>
      <c r="B61" s="19"/>
      <c r="C61" s="17"/>
      <c r="D61" s="17" t="s">
        <v>24</v>
      </c>
      <c r="E61" s="17">
        <v>6503</v>
      </c>
      <c r="F61" s="17">
        <v>17.277999999999999</v>
      </c>
      <c r="G61" s="79" t="s">
        <v>32</v>
      </c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40">
        <f t="shared" si="0"/>
        <v>0</v>
      </c>
    </row>
    <row r="62" spans="1:23" s="21" customFormat="1" ht="16.5" hidden="1" x14ac:dyDescent="0.3">
      <c r="A62" s="27"/>
      <c r="B62" s="19"/>
      <c r="C62" s="17"/>
      <c r="D62" s="17"/>
      <c r="E62" s="17"/>
      <c r="F62" s="17"/>
      <c r="G62" s="79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40">
        <f t="shared" si="0"/>
        <v>0</v>
      </c>
    </row>
    <row r="63" spans="1:23" s="21" customFormat="1" ht="15" hidden="1" x14ac:dyDescent="0.25">
      <c r="A63" s="27" t="s">
        <v>55</v>
      </c>
      <c r="B63" s="19" t="s">
        <v>52</v>
      </c>
      <c r="C63" s="72" t="s">
        <v>81</v>
      </c>
      <c r="D63" s="17" t="s">
        <v>23</v>
      </c>
      <c r="E63" s="17">
        <v>6502</v>
      </c>
      <c r="F63" s="17">
        <v>17.257999999999999</v>
      </c>
      <c r="G63" s="77" t="s">
        <v>32</v>
      </c>
      <c r="H63" s="80"/>
      <c r="I63" s="80"/>
      <c r="J63" s="80"/>
      <c r="K63" s="80"/>
      <c r="L63" s="80"/>
      <c r="M63" s="80">
        <f>755395-1</f>
        <v>755394</v>
      </c>
      <c r="N63" s="80"/>
      <c r="O63" s="80"/>
      <c r="P63" s="80"/>
      <c r="Q63" s="80"/>
      <c r="R63" s="80"/>
      <c r="S63" s="80"/>
      <c r="T63" s="80"/>
      <c r="U63" s="80"/>
      <c r="V63" s="40">
        <f t="shared" si="0"/>
        <v>0</v>
      </c>
    </row>
    <row r="64" spans="1:23" s="21" customFormat="1" ht="15" hidden="1" x14ac:dyDescent="0.25">
      <c r="A64" s="27" t="s">
        <v>55</v>
      </c>
      <c r="B64" s="19" t="s">
        <v>54</v>
      </c>
      <c r="C64" s="72" t="s">
        <v>81</v>
      </c>
      <c r="D64" s="17" t="s">
        <v>23</v>
      </c>
      <c r="E64" s="17">
        <v>6502</v>
      </c>
      <c r="F64" s="17">
        <v>17.257999999999999</v>
      </c>
      <c r="G64" s="77" t="s">
        <v>32</v>
      </c>
      <c r="H64" s="80"/>
      <c r="I64" s="80"/>
      <c r="J64" s="80"/>
      <c r="K64" s="80"/>
      <c r="L64" s="80"/>
      <c r="M64" s="80">
        <v>1</v>
      </c>
      <c r="N64" s="80"/>
      <c r="O64" s="80"/>
      <c r="P64" s="80"/>
      <c r="Q64" s="80"/>
      <c r="R64" s="80"/>
      <c r="S64" s="80"/>
      <c r="T64" s="80"/>
      <c r="U64" s="80"/>
      <c r="V64" s="40">
        <f t="shared" si="0"/>
        <v>0</v>
      </c>
    </row>
    <row r="65" spans="1:23" s="21" customFormat="1" ht="16.5" hidden="1" x14ac:dyDescent="0.3">
      <c r="A65" s="27"/>
      <c r="B65" s="82"/>
      <c r="C65" s="28"/>
      <c r="D65" s="17"/>
      <c r="E65" s="19"/>
      <c r="F65" s="17"/>
      <c r="G65" s="79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40">
        <f t="shared" si="0"/>
        <v>0</v>
      </c>
    </row>
    <row r="66" spans="1:23" s="21" customFormat="1" ht="15" hidden="1" x14ac:dyDescent="0.25">
      <c r="A66" s="95" t="s">
        <v>95</v>
      </c>
      <c r="B66" s="19" t="s">
        <v>52</v>
      </c>
      <c r="C66" s="17" t="s">
        <v>96</v>
      </c>
      <c r="D66" s="17" t="s">
        <v>24</v>
      </c>
      <c r="E66" s="17">
        <v>6503</v>
      </c>
      <c r="F66" s="17">
        <v>17.277999999999999</v>
      </c>
      <c r="G66" s="77" t="s">
        <v>32</v>
      </c>
      <c r="H66" s="83"/>
      <c r="I66" s="83"/>
      <c r="J66" s="83"/>
      <c r="K66" s="83"/>
      <c r="L66" s="83"/>
      <c r="M66" s="83"/>
      <c r="N66" s="83"/>
      <c r="O66" s="83">
        <f>207041-1</f>
        <v>207040</v>
      </c>
      <c r="P66" s="83"/>
      <c r="Q66" s="83"/>
      <c r="R66" s="83"/>
      <c r="S66" s="83"/>
      <c r="T66" s="83"/>
      <c r="U66" s="83"/>
      <c r="V66" s="40">
        <f t="shared" si="0"/>
        <v>0</v>
      </c>
    </row>
    <row r="67" spans="1:23" s="21" customFormat="1" ht="14.1" hidden="1" customHeight="1" x14ac:dyDescent="0.25">
      <c r="A67" s="95" t="s">
        <v>95</v>
      </c>
      <c r="B67" s="19" t="s">
        <v>54</v>
      </c>
      <c r="C67" s="17" t="s">
        <v>96</v>
      </c>
      <c r="D67" s="17" t="s">
        <v>24</v>
      </c>
      <c r="E67" s="17">
        <v>6503</v>
      </c>
      <c r="F67" s="17">
        <v>17.277999999999999</v>
      </c>
      <c r="G67" s="77" t="s">
        <v>32</v>
      </c>
      <c r="H67" s="80"/>
      <c r="I67" s="80"/>
      <c r="J67" s="80"/>
      <c r="K67" s="80"/>
      <c r="L67" s="80"/>
      <c r="M67" s="80"/>
      <c r="N67" s="80"/>
      <c r="O67" s="80">
        <v>1</v>
      </c>
      <c r="P67" s="80"/>
      <c r="Q67" s="80"/>
      <c r="R67" s="80"/>
      <c r="S67" s="80"/>
      <c r="T67" s="80"/>
      <c r="U67" s="80"/>
      <c r="V67" s="40">
        <f t="shared" si="0"/>
        <v>0</v>
      </c>
      <c r="W67" s="84"/>
    </row>
    <row r="68" spans="1:23" s="12" customFormat="1" ht="16.5" hidden="1" x14ac:dyDescent="0.3">
      <c r="A68" s="95" t="s">
        <v>95</v>
      </c>
      <c r="B68" s="19" t="s">
        <v>52</v>
      </c>
      <c r="C68" s="17" t="s">
        <v>97</v>
      </c>
      <c r="D68" s="17" t="s">
        <v>24</v>
      </c>
      <c r="E68" s="17">
        <v>6503</v>
      </c>
      <c r="F68" s="17">
        <v>17.277999999999999</v>
      </c>
      <c r="G68" s="77" t="s">
        <v>32</v>
      </c>
      <c r="H68" s="80"/>
      <c r="I68" s="80"/>
      <c r="J68" s="80"/>
      <c r="K68" s="80"/>
      <c r="L68" s="80"/>
      <c r="M68" s="80"/>
      <c r="N68" s="80"/>
      <c r="O68" s="80">
        <f>753406-1</f>
        <v>753405</v>
      </c>
      <c r="P68" s="80"/>
      <c r="Q68" s="80"/>
      <c r="R68" s="80"/>
      <c r="S68" s="80"/>
      <c r="T68" s="80"/>
      <c r="U68" s="80"/>
      <c r="V68" s="40">
        <f t="shared" si="0"/>
        <v>0</v>
      </c>
    </row>
    <row r="69" spans="1:23" s="12" customFormat="1" ht="16.5" hidden="1" x14ac:dyDescent="0.3">
      <c r="A69" s="95" t="s">
        <v>95</v>
      </c>
      <c r="B69" s="19" t="s">
        <v>54</v>
      </c>
      <c r="C69" s="17" t="s">
        <v>97</v>
      </c>
      <c r="D69" s="17" t="s">
        <v>24</v>
      </c>
      <c r="E69" s="17">
        <v>6503</v>
      </c>
      <c r="F69" s="17">
        <v>17.277999999999999</v>
      </c>
      <c r="G69" s="77" t="s">
        <v>32</v>
      </c>
      <c r="H69" s="80"/>
      <c r="I69" s="80"/>
      <c r="J69" s="80"/>
      <c r="K69" s="80"/>
      <c r="L69" s="80"/>
      <c r="M69" s="80"/>
      <c r="N69" s="80"/>
      <c r="O69" s="80">
        <v>1</v>
      </c>
      <c r="P69" s="80"/>
      <c r="Q69" s="80"/>
      <c r="R69" s="80"/>
      <c r="S69" s="80"/>
      <c r="T69" s="80"/>
      <c r="U69" s="80"/>
      <c r="V69" s="40">
        <f t="shared" si="0"/>
        <v>0</v>
      </c>
    </row>
    <row r="70" spans="1:23" s="44" customFormat="1" ht="16.5" hidden="1" x14ac:dyDescent="0.3">
      <c r="A70" s="45"/>
      <c r="B70" s="69"/>
      <c r="C70" s="54"/>
      <c r="D70" s="32"/>
      <c r="E70" s="41"/>
      <c r="F70" s="32"/>
      <c r="G70" s="32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40">
        <f t="shared" si="0"/>
        <v>0</v>
      </c>
    </row>
    <row r="71" spans="1:23" s="44" customFormat="1" ht="16.5" hidden="1" x14ac:dyDescent="0.3">
      <c r="A71" s="45"/>
      <c r="B71" s="41"/>
      <c r="C71" s="54"/>
      <c r="D71" s="32"/>
      <c r="E71" s="41"/>
      <c r="F71" s="32"/>
      <c r="G71" s="32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40">
        <f t="shared" si="0"/>
        <v>0</v>
      </c>
    </row>
    <row r="72" spans="1:23" s="44" customFormat="1" ht="16.5" x14ac:dyDescent="0.3">
      <c r="A72" s="45"/>
      <c r="B72" s="41"/>
      <c r="C72" s="54"/>
      <c r="D72" s="32"/>
      <c r="E72" s="41"/>
      <c r="F72" s="32"/>
      <c r="G72" s="32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40">
        <f t="shared" si="0"/>
        <v>0</v>
      </c>
      <c r="W72" s="56"/>
    </row>
    <row r="73" spans="1:23" s="44" customFormat="1" ht="16.5" x14ac:dyDescent="0.3">
      <c r="A73" s="45" t="s">
        <v>0</v>
      </c>
      <c r="B73" s="45"/>
      <c r="C73" s="70"/>
      <c r="D73" s="70"/>
      <c r="E73" s="70"/>
      <c r="F73" s="70"/>
      <c r="G73" s="70"/>
      <c r="H73" s="46">
        <f>SUM(H18:H72)</f>
        <v>4724.0100000000011</v>
      </c>
      <c r="I73" s="46">
        <f>SUM(I31:I72)</f>
        <v>1262701</v>
      </c>
      <c r="J73" s="46">
        <f>SUM(J7:J10)</f>
        <v>686141.11</v>
      </c>
      <c r="K73" s="46">
        <f>SUM(K8:K10)</f>
        <v>95000</v>
      </c>
      <c r="L73" s="46">
        <f>SUM(L32:L36)</f>
        <v>14900</v>
      </c>
      <c r="M73" s="46">
        <f>SUM(M55:M71)</f>
        <v>755395</v>
      </c>
      <c r="N73" s="46">
        <f>SUM(N13:N31)</f>
        <v>133419.76999999999</v>
      </c>
      <c r="O73" s="46">
        <f>SUM(O65:O70)</f>
        <v>960447</v>
      </c>
      <c r="P73" s="46">
        <f>SUM(P11:P31)</f>
        <v>51001.37</v>
      </c>
      <c r="Q73" s="46">
        <f>SUM(Q34:Q37)</f>
        <v>32432</v>
      </c>
      <c r="R73" s="46">
        <f>SUM(R13:R17)</f>
        <v>173416</v>
      </c>
      <c r="S73" s="46">
        <f>SUM(S21:S71)</f>
        <v>632586</v>
      </c>
      <c r="T73" s="46">
        <f>SUM(T13:T30)</f>
        <v>45270</v>
      </c>
      <c r="U73" s="46">
        <f>SUM(U12:U30)</f>
        <v>3074.94</v>
      </c>
      <c r="V73" s="43"/>
    </row>
    <row r="74" spans="1:23" s="7" customFormat="1" ht="18.75" x14ac:dyDescent="0.3">
      <c r="A74" s="22"/>
      <c r="B74" s="23"/>
      <c r="C74" s="24"/>
      <c r="D74" s="24"/>
      <c r="E74" s="24"/>
      <c r="F74" s="24"/>
      <c r="G74" s="24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6"/>
    </row>
    <row r="75" spans="1:23" ht="16.5" x14ac:dyDescent="0.3">
      <c r="A75" s="21" t="s">
        <v>16</v>
      </c>
      <c r="B75" s="7"/>
    </row>
    <row r="76" spans="1:23" ht="15" hidden="1" x14ac:dyDescent="0.25">
      <c r="A76" s="21" t="s">
        <v>46</v>
      </c>
    </row>
    <row r="77" spans="1:23" ht="15" hidden="1" x14ac:dyDescent="0.25">
      <c r="A77" s="34" t="s">
        <v>43</v>
      </c>
    </row>
    <row r="78" spans="1:23" ht="15" hidden="1" x14ac:dyDescent="0.25">
      <c r="A78" s="21" t="s">
        <v>58</v>
      </c>
    </row>
    <row r="79" spans="1:23" ht="15" hidden="1" x14ac:dyDescent="0.25">
      <c r="A79" s="34" t="s">
        <v>57</v>
      </c>
    </row>
    <row r="80" spans="1:23" ht="15" hidden="1" x14ac:dyDescent="0.25">
      <c r="A80" s="21" t="s">
        <v>65</v>
      </c>
    </row>
    <row r="81" spans="1:13" ht="15" hidden="1" x14ac:dyDescent="0.25">
      <c r="A81" s="34" t="s">
        <v>64</v>
      </c>
    </row>
    <row r="82" spans="1:13" ht="15" hidden="1" x14ac:dyDescent="0.25">
      <c r="A82" s="21" t="s">
        <v>70</v>
      </c>
    </row>
    <row r="83" spans="1:13" ht="15" hidden="1" x14ac:dyDescent="0.25">
      <c r="A83" s="34" t="s">
        <v>69</v>
      </c>
    </row>
    <row r="84" spans="1:13" ht="15" hidden="1" x14ac:dyDescent="0.25">
      <c r="A84" s="21" t="s">
        <v>77</v>
      </c>
    </row>
    <row r="85" spans="1:13" ht="15" hidden="1" x14ac:dyDescent="0.25">
      <c r="A85" s="34" t="s">
        <v>78</v>
      </c>
    </row>
    <row r="86" spans="1:13" ht="15" hidden="1" x14ac:dyDescent="0.25">
      <c r="A86" s="21" t="s">
        <v>80</v>
      </c>
    </row>
    <row r="87" spans="1:13" ht="15" hidden="1" x14ac:dyDescent="0.25">
      <c r="A87" s="34" t="s">
        <v>79</v>
      </c>
    </row>
    <row r="88" spans="1:13" ht="15" hidden="1" x14ac:dyDescent="0.25">
      <c r="A88" s="21" t="s">
        <v>90</v>
      </c>
    </row>
    <row r="89" spans="1:13" ht="15" hidden="1" x14ac:dyDescent="0.25">
      <c r="A89" s="34" t="s">
        <v>84</v>
      </c>
    </row>
    <row r="90" spans="1:13" s="91" customFormat="1" hidden="1" x14ac:dyDescent="0.25">
      <c r="A90" s="90" t="s">
        <v>91</v>
      </c>
      <c r="C90" s="92"/>
      <c r="D90" s="92"/>
      <c r="E90" s="92"/>
      <c r="F90" s="92"/>
      <c r="G90" s="92"/>
      <c r="H90" s="93"/>
      <c r="I90" s="93"/>
      <c r="J90" s="93"/>
      <c r="K90" s="93"/>
      <c r="L90" s="93"/>
      <c r="M90" s="93"/>
    </row>
    <row r="92" spans="1:13" ht="15" hidden="1" x14ac:dyDescent="0.25">
      <c r="A92" s="21" t="s">
        <v>94</v>
      </c>
    </row>
    <row r="93" spans="1:13" ht="15" hidden="1" x14ac:dyDescent="0.25">
      <c r="A93" s="34" t="s">
        <v>93</v>
      </c>
    </row>
    <row r="94" spans="1:13" ht="15" hidden="1" x14ac:dyDescent="0.25">
      <c r="A94" s="21" t="s">
        <v>117</v>
      </c>
    </row>
    <row r="95" spans="1:13" ht="15" hidden="1" x14ac:dyDescent="0.25">
      <c r="A95" s="34" t="s">
        <v>116</v>
      </c>
    </row>
    <row r="96" spans="1:13" ht="15" hidden="1" x14ac:dyDescent="0.25">
      <c r="A96" s="21" t="s">
        <v>118</v>
      </c>
    </row>
    <row r="97" spans="1:1" ht="15" hidden="1" x14ac:dyDescent="0.25">
      <c r="A97" s="34" t="s">
        <v>78</v>
      </c>
    </row>
    <row r="98" spans="1:1" ht="15" hidden="1" x14ac:dyDescent="0.25">
      <c r="A98" s="21" t="s">
        <v>123</v>
      </c>
    </row>
    <row r="99" spans="1:1" ht="15" hidden="1" x14ac:dyDescent="0.25">
      <c r="A99" s="34" t="s">
        <v>122</v>
      </c>
    </row>
    <row r="100" spans="1:1" ht="15" hidden="1" x14ac:dyDescent="0.25">
      <c r="A100" s="21" t="s">
        <v>135</v>
      </c>
    </row>
    <row r="101" spans="1:1" ht="15" hidden="1" x14ac:dyDescent="0.25">
      <c r="A101" s="34" t="s">
        <v>84</v>
      </c>
    </row>
    <row r="102" spans="1:1" ht="15" hidden="1" x14ac:dyDescent="0.25">
      <c r="A102" s="21" t="s">
        <v>138</v>
      </c>
    </row>
    <row r="103" spans="1:1" ht="15" hidden="1" x14ac:dyDescent="0.25">
      <c r="A103" s="34" t="s">
        <v>137</v>
      </c>
    </row>
    <row r="104" spans="1:1" ht="15" x14ac:dyDescent="0.25">
      <c r="A104" s="21" t="s">
        <v>148</v>
      </c>
    </row>
    <row r="105" spans="1:1" ht="15" x14ac:dyDescent="0.25">
      <c r="A105" s="34" t="s">
        <v>116</v>
      </c>
    </row>
    <row r="118" spans="1:1" ht="16.5" x14ac:dyDescent="0.3">
      <c r="A118" s="12" t="s">
        <v>38</v>
      </c>
    </row>
    <row r="119" spans="1:1" ht="16.5" x14ac:dyDescent="0.3">
      <c r="A119" s="12" t="s">
        <v>40</v>
      </c>
    </row>
    <row r="120" spans="1:1" ht="16.5" x14ac:dyDescent="0.3">
      <c r="A120" s="12" t="s">
        <v>39</v>
      </c>
    </row>
    <row r="121" spans="1:1" ht="16.5" x14ac:dyDescent="0.3">
      <c r="A121" s="12" t="s">
        <v>41</v>
      </c>
    </row>
  </sheetData>
  <mergeCells count="1">
    <mergeCell ref="B1:H1"/>
  </mergeCells>
  <phoneticPr fontId="0" type="noConversion"/>
  <hyperlinks>
    <hyperlink ref="A90" r:id="rId1" display="mailto:Lisa.J.Caissie@mass.gov" xr:uid="{37D0C93F-F0D5-4ED2-B954-691BFEFC8BAC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WORCESTER</vt:lpstr>
      <vt:lpstr>WORCESTER!Print_Area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2025-03-06T17:07:07Z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