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AE145572-A52C-4DE3-A48C-576F18CBD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CESTER" sheetId="2" r:id="rId1"/>
  </sheets>
  <definedNames>
    <definedName name="_xlnm.Print_Area" localSheetId="0">WORCESTER!$A$1:$H$68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5" i="2" l="1"/>
  <c r="Y17" i="2"/>
  <c r="Y18" i="2"/>
  <c r="Y20" i="2"/>
  <c r="Y22" i="2"/>
  <c r="Y24" i="2"/>
  <c r="Y25" i="2"/>
  <c r="Y26" i="2"/>
  <c r="Y27" i="2"/>
  <c r="Y28" i="2"/>
  <c r="Y29" i="2"/>
  <c r="Y30" i="2"/>
  <c r="Y32" i="2"/>
  <c r="Y33" i="2"/>
  <c r="Y34" i="2"/>
  <c r="Y35" i="2"/>
  <c r="Y36" i="2"/>
  <c r="Y37" i="2"/>
  <c r="Y38" i="2"/>
  <c r="Y39" i="2"/>
  <c r="Y40" i="2"/>
  <c r="Y41" i="2"/>
  <c r="Y43" i="2"/>
  <c r="Y44" i="2"/>
  <c r="Y45" i="2"/>
  <c r="Y46" i="2"/>
  <c r="Y47" i="2"/>
  <c r="Y48" i="2"/>
  <c r="Y50" i="2"/>
  <c r="Y52" i="2"/>
  <c r="Y53" i="2"/>
  <c r="Y54" i="2"/>
  <c r="Y55" i="2"/>
  <c r="Y57" i="2"/>
  <c r="Y58" i="2"/>
  <c r="Y60" i="2"/>
  <c r="Y62" i="2"/>
  <c r="Y63" i="2"/>
  <c r="Y64" i="2"/>
  <c r="Y65" i="2"/>
  <c r="X66" i="2"/>
  <c r="W31" i="2"/>
  <c r="Y31" i="2" s="1"/>
  <c r="W66" i="2"/>
  <c r="V42" i="2"/>
  <c r="V66" i="2" s="1"/>
  <c r="Y42" i="2" l="1"/>
  <c r="U66" i="2"/>
  <c r="T66" i="2"/>
  <c r="S23" i="2"/>
  <c r="Y23" i="2" s="1"/>
  <c r="S21" i="2"/>
  <c r="Y21" i="2" s="1"/>
  <c r="R16" i="2"/>
  <c r="Y16" i="2" s="1"/>
  <c r="R14" i="2"/>
  <c r="Y14" i="2" s="1"/>
  <c r="Q66" i="2"/>
  <c r="P66" i="2"/>
  <c r="O61" i="2"/>
  <c r="Y61" i="2" s="1"/>
  <c r="O59" i="2"/>
  <c r="Y59" i="2" s="1"/>
  <c r="N19" i="2"/>
  <c r="Y19" i="2" s="1"/>
  <c r="M56" i="2"/>
  <c r="L66" i="2"/>
  <c r="K66" i="2"/>
  <c r="Y8" i="2"/>
  <c r="Y9" i="2"/>
  <c r="J66" i="2"/>
  <c r="I51" i="2"/>
  <c r="Y51" i="2" s="1"/>
  <c r="I49" i="2"/>
  <c r="Y49" i="2" s="1"/>
  <c r="M66" i="2" l="1"/>
  <c r="Y56" i="2"/>
  <c r="S66" i="2"/>
  <c r="O66" i="2"/>
  <c r="R66" i="2"/>
  <c r="N66" i="2"/>
  <c r="H66" i="2"/>
  <c r="I66" i="2"/>
</calcChain>
</file>

<file path=xl/sharedStrings.xml><?xml version="1.0" encoding="utf-8"?>
<sst xmlns="http://schemas.openxmlformats.org/spreadsheetml/2006/main" count="270" uniqueCount="159">
  <si>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</si>
  <si>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</si>
  <si>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</si>
  <si>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</si>
  <si>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</si>
  <si>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</si>
  <si>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</si>
  <si>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</si>
  <si>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</si>
  <si>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</si>
  <si>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</si>
  <si>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</si>
  <si>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</si>
  <si>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N.A</t>
  </si>
  <si>
    <t>4400-3067</t>
  </si>
  <si>
    <t>K103</t>
  </si>
  <si>
    <t xml:space="preserve"> DESCRIPTION: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</si>
  <si>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</si>
  <si>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</si>
  <si>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</si>
  <si>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</si>
  <si>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</si>
  <si>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</si>
  <si>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</si>
  <si>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</si>
  <si>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</si>
  <si>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</si>
  <si>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</si>
  <si>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</si>
  <si>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</si>
  <si>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</si>
  <si>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</si>
  <si>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</si>
  <si>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</si>
  <si>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</si>
  <si>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</si>
  <si>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</si>
  <si>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</si>
  <si>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</si>
  <si>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</si>
  <si>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</si>
  <si>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</si>
  <si>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</si>
  <si>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</si>
  <si>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</si>
  <si>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</si>
  <si>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</si>
  <si>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</si>
  <si>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</si>
  <si>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</si>
  <si>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</si>
  <si>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</si>
  <si>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</si>
  <si>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</si>
  <si>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</si>
  <si>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</si>
  <si>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</si>
  <si>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</si>
  <si>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</si>
  <si>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</si>
  <si>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</si>
  <si>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</si>
  <si>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</si>
  <si>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</si>
  <si>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</si>
  <si>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</si>
  <si>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</si>
  <si>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</si>
  <si>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</si>
  <si>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</si>
  <si>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</si>
  <si>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</si>
  <si>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</si>
  <si>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</si>
  <si>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</si>
  <si>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</si>
  <si>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</si>
  <si>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</si>
  <si>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</si>
  <si>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</si>
  <si>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</si>
  <si>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</si>
  <si>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</si>
  <si>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</si>
  <si>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</si>
  <si>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</si>
  <si>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</si>
  <si>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</si>
  <si>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</si>
  <si>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</si>
  <si>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</si>
  <si>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</si>
  <si>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</si>
  <si>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</si>
  <si>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</si>
  <si>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</si>
  <si>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</si>
  <si>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</si>
  <si>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</si>
  <si>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</si>
  <si>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</si>
  <si>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</si>
  <si>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</si>
  <si>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</si>
  <si>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</si>
  <si>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</si>
  <si>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</si>
  <si>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</si>
  <si>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</si>
  <si>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BUDGET #9 FY25 DECEMBER 23, 2024</t>
  </si>
  <si>
    <t>BUDGET #9 FY25</t>
  </si>
  <si>
    <t xml:space="preserve">JVSG FY25 Infrastructure </t>
  </si>
  <si>
    <t>K109</t>
  </si>
  <si>
    <t>TO ADD WP FUNDS</t>
  </si>
  <si>
    <t>BUDGET #10 FY25 JANUARY 14, 2025</t>
  </si>
  <si>
    <t>BUDGET #10 FY25</t>
  </si>
  <si>
    <t>WP 90%</t>
  </si>
  <si>
    <t>FES2025</t>
  </si>
  <si>
    <t>7002-6626</t>
  </si>
  <si>
    <t>K105</t>
  </si>
  <si>
    <t>JULY 1, 2025-JUNE 30, 2026</t>
  </si>
  <si>
    <t>WP 10%</t>
  </si>
  <si>
    <t>K107</t>
  </si>
  <si>
    <t>BUDGET #11 FY25</t>
  </si>
  <si>
    <t>PART 2A:  MCC CAPACITY-EA SHELTER SUPPLEMENTAL FUNDING</t>
  </si>
  <si>
    <t>PART 2B:  MCC CAPACITY-EA SHELTER SUPPLEMENTAL FUNDING</t>
  </si>
  <si>
    <t>BUDGET #11 FY25 JANUARY 17, 2025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</si>
  <si>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</si>
  <si>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</si>
  <si>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</si>
  <si>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</si>
  <si>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</si>
  <si>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</si>
  <si>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</si>
  <si>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</si>
  <si>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MA SCSEP</t>
  </si>
  <si>
    <t>FAD24A60AD</t>
  </si>
  <si>
    <t>9110-1178</t>
  </si>
  <si>
    <t>K116</t>
  </si>
  <si>
    <t>BUDGET #13  FY25 MARCH 6, 2025</t>
  </si>
  <si>
    <t>BUDGET #14 FY25</t>
  </si>
  <si>
    <t>BUDGET #14  FY25 MAY 2, 2025</t>
  </si>
  <si>
    <t>TO ADD RESEA FUNDS</t>
  </si>
  <si>
    <t>CT EOL 25CCWORCNEGREA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</si>
  <si>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</si>
  <si>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</si>
  <si>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7002-6624</t>
  </si>
  <si>
    <t>UIRE</t>
  </si>
  <si>
    <t>UI-35950-21-60-A-25</t>
  </si>
  <si>
    <t>JULY 1, 2025-SEPT 30, 2025</t>
  </si>
  <si>
    <t>BUDGET #15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</si>
  <si>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</si>
  <si>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</si>
  <si>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234MA441Q7503 </t>
  </si>
  <si>
    <t>TO ADD WPP EXPANSION FUNDS</t>
  </si>
  <si>
    <t>BUDGET #15  FY25 JUNE 11, 2025</t>
  </si>
  <si>
    <t>BUDGET #16 FY25</t>
  </si>
  <si>
    <t>BUDGET #16  FY25 JULY 2 2025</t>
  </si>
  <si>
    <t>TO MOVE FUNDS TO FY26 AND EXTEND RESEA SERVICE DATE TO 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</si>
</sst>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2" fillId="0" borderId="1" xfId="0" applyFont="1" applyBorder="1"/>
    <xf numFmtId="0" fontId="28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44" fontId="12" fillId="0" borderId="3" xfId="1" applyFont="1" applyBorder="1" applyAlignment="1">
      <alignment horizontal="center"/>
    </xf>
    <xf numFmtId="7" fontId="12" fillId="0" borderId="3" xfId="0" applyNumberFormat="1" applyFont="1" applyBorder="1" applyAlignment="1">
      <alignment horizontal="center"/>
    </xf>
    <xf numFmtId="7" fontId="12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30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"/>
  <sheetViews>
    <sheetView tabSelected="1" zoomScale="87" zoomScaleNormal="87" workbookViewId="0">
      <selection activeCell="Z20" sqref="Z20:Z24"/>
    </sheetView>
  </sheetViews>
  <sheetFormatPr defaultColWidth="9.140625" defaultRowHeight="13.5" x14ac:dyDescent="0.25"/>
  <cols>
    <col min="1" max="1" width="88.140625" style="3" customWidth="1"/>
    <col min="2" max="2" width="42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hidden="1" customWidth="1"/>
    <col min="9" max="17" width="18" style="2" hidden="1" customWidth="1"/>
    <col min="18" max="23" width="14" style="2" hidden="1" customWidth="1"/>
    <col min="24" max="24" width="21.42578125" style="2" customWidth="1"/>
    <col min="25" max="25" width="19.7109375" style="3" hidden="1" customWidth="1"/>
    <col min="26" max="26" width="13.28515625" style="3" bestFit="1" customWidth="1"/>
    <col min="27" max="16384" width="9.140625" style="3"/>
  </cols>
  <sheetData>
    <row r="1" spans="1:25" ht="20.25" x14ac:dyDescent="0.3">
      <c r="A1" s="3" t="s">
        <v>10</v>
      </c>
      <c r="B1" s="111" t="s">
        <v>9</v>
      </c>
      <c r="C1" s="112"/>
      <c r="D1" s="112"/>
      <c r="E1" s="112"/>
      <c r="F1" s="112"/>
      <c r="G1" s="112"/>
      <c r="H1" s="11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5" ht="20.25" x14ac:dyDescent="0.3">
      <c r="B2" s="8"/>
      <c r="C2" s="8"/>
      <c r="D2" s="8"/>
      <c r="E2" s="9"/>
      <c r="F2" s="9"/>
      <c r="G2" s="9"/>
    </row>
    <row r="3" spans="1:25" ht="20.25" x14ac:dyDescent="0.3">
      <c r="A3" s="4" t="s">
        <v>11</v>
      </c>
      <c r="B3" s="8" t="s">
        <v>7</v>
      </c>
      <c r="C3" s="1"/>
    </row>
    <row r="4" spans="1:25" ht="21" thickBot="1" x14ac:dyDescent="0.35">
      <c r="A4" s="4"/>
      <c r="B4" s="5"/>
      <c r="C4" s="1"/>
    </row>
    <row r="5" spans="1:25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25</v>
      </c>
      <c r="H5" s="11" t="s">
        <v>35</v>
      </c>
      <c r="I5" s="36" t="s">
        <v>40</v>
      </c>
      <c r="J5" s="36" t="s">
        <v>50</v>
      </c>
      <c r="K5" s="36" t="s">
        <v>57</v>
      </c>
      <c r="L5" s="36" t="s">
        <v>62</v>
      </c>
      <c r="M5" s="36" t="s">
        <v>73</v>
      </c>
      <c r="N5" s="36" t="s">
        <v>74</v>
      </c>
      <c r="O5" s="36" t="s">
        <v>89</v>
      </c>
      <c r="P5" s="36" t="s">
        <v>90</v>
      </c>
      <c r="Q5" s="36" t="s">
        <v>110</v>
      </c>
      <c r="R5" s="36" t="s">
        <v>115</v>
      </c>
      <c r="S5" s="36" t="s">
        <v>123</v>
      </c>
      <c r="T5" s="36" t="s">
        <v>127</v>
      </c>
      <c r="U5" s="36" t="s">
        <v>134</v>
      </c>
      <c r="V5" s="36" t="s">
        <v>140</v>
      </c>
      <c r="W5" s="36" t="s">
        <v>150</v>
      </c>
      <c r="X5" s="36" t="s">
        <v>156</v>
      </c>
      <c r="Y5" s="28" t="s">
        <v>6</v>
      </c>
    </row>
    <row r="6" spans="1:25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8"/>
    </row>
    <row r="7" spans="1:25" s="7" customFormat="1" ht="16.5" hidden="1" x14ac:dyDescent="0.3">
      <c r="A7" s="17" t="s">
        <v>51</v>
      </c>
      <c r="B7" s="13"/>
      <c r="C7" s="14"/>
      <c r="D7" s="14"/>
      <c r="E7" s="15"/>
      <c r="F7" s="16"/>
      <c r="G7" s="16"/>
      <c r="H7" s="17"/>
      <c r="I7" s="17"/>
      <c r="J7" s="17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71"/>
    </row>
    <row r="8" spans="1:25" s="7" customFormat="1" ht="16.5" hidden="1" x14ac:dyDescent="0.3">
      <c r="A8" s="29" t="s">
        <v>58</v>
      </c>
      <c r="B8" s="35" t="s">
        <v>53</v>
      </c>
      <c r="C8" s="70" t="s">
        <v>59</v>
      </c>
      <c r="D8" s="38" t="s">
        <v>19</v>
      </c>
      <c r="E8" s="39" t="s">
        <v>20</v>
      </c>
      <c r="F8" s="17" t="s">
        <v>13</v>
      </c>
      <c r="G8" s="17"/>
      <c r="H8" s="20"/>
      <c r="I8" s="20"/>
      <c r="J8" s="20"/>
      <c r="K8" s="69">
        <v>95000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40">
        <f>SUM(K8)</f>
        <v>95000</v>
      </c>
    </row>
    <row r="9" spans="1:25" s="7" customFormat="1" ht="16.5" hidden="1" x14ac:dyDescent="0.3">
      <c r="A9" s="31" t="s">
        <v>52</v>
      </c>
      <c r="B9" s="35" t="s">
        <v>53</v>
      </c>
      <c r="C9" s="68" t="s">
        <v>54</v>
      </c>
      <c r="D9" s="38" t="s">
        <v>23</v>
      </c>
      <c r="E9" s="38" t="s">
        <v>24</v>
      </c>
      <c r="F9" s="19" t="s">
        <v>12</v>
      </c>
      <c r="G9" s="19"/>
      <c r="H9" s="20"/>
      <c r="I9" s="20"/>
      <c r="J9" s="69">
        <v>686141.11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40">
        <f>J9</f>
        <v>686141.11</v>
      </c>
    </row>
    <row r="10" spans="1:25" s="7" customFormat="1" ht="16.5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40"/>
    </row>
    <row r="11" spans="1:25" s="7" customFormat="1" ht="16.5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40"/>
    </row>
    <row r="12" spans="1:25" s="7" customFormat="1" ht="16.5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40"/>
    </row>
    <row r="13" spans="1:25" s="7" customFormat="1" ht="16.5" x14ac:dyDescent="0.3">
      <c r="A13" s="17" t="s">
        <v>36</v>
      </c>
      <c r="B13" s="19"/>
      <c r="C13" s="30"/>
      <c r="D13" s="30"/>
      <c r="E13" s="30"/>
      <c r="F13" s="19"/>
      <c r="G13" s="19"/>
      <c r="H13" s="20"/>
      <c r="I13" s="20"/>
      <c r="J13" s="20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40"/>
    </row>
    <row r="14" spans="1:25" s="21" customFormat="1" ht="16.5" x14ac:dyDescent="0.3">
      <c r="A14" s="100" t="s">
        <v>116</v>
      </c>
      <c r="B14" s="19" t="s">
        <v>53</v>
      </c>
      <c r="C14" s="17" t="s">
        <v>117</v>
      </c>
      <c r="D14" s="17" t="s">
        <v>118</v>
      </c>
      <c r="E14" s="17" t="s">
        <v>119</v>
      </c>
      <c r="F14" s="19">
        <v>17.207000000000001</v>
      </c>
      <c r="G14" s="101" t="s">
        <v>26</v>
      </c>
      <c r="H14" s="20"/>
      <c r="I14" s="20"/>
      <c r="J14" s="20"/>
      <c r="K14" s="69"/>
      <c r="L14" s="69"/>
      <c r="M14" s="69"/>
      <c r="N14" s="69"/>
      <c r="O14" s="69"/>
      <c r="P14" s="69"/>
      <c r="Q14" s="69"/>
      <c r="R14" s="69">
        <f>97000-1</f>
        <v>96999</v>
      </c>
      <c r="S14" s="69"/>
      <c r="T14" s="69"/>
      <c r="U14" s="69"/>
      <c r="V14" s="69"/>
      <c r="W14" s="69"/>
      <c r="X14" s="69">
        <v>-66923.37</v>
      </c>
      <c r="Y14" s="110">
        <f>SUM(H14:X14)</f>
        <v>30075.630000000005</v>
      </c>
    </row>
    <row r="15" spans="1:25" s="21" customFormat="1" ht="16.5" x14ac:dyDescent="0.3">
      <c r="A15" s="100" t="s">
        <v>116</v>
      </c>
      <c r="B15" s="19" t="s">
        <v>120</v>
      </c>
      <c r="C15" s="17" t="s">
        <v>117</v>
      </c>
      <c r="D15" s="17" t="s">
        <v>118</v>
      </c>
      <c r="E15" s="17" t="s">
        <v>119</v>
      </c>
      <c r="F15" s="19">
        <v>17.207000000000001</v>
      </c>
      <c r="G15" s="101" t="s">
        <v>26</v>
      </c>
      <c r="H15" s="20"/>
      <c r="I15" s="20"/>
      <c r="J15" s="20"/>
      <c r="K15" s="69"/>
      <c r="L15" s="69"/>
      <c r="M15" s="69"/>
      <c r="N15" s="69"/>
      <c r="O15" s="69"/>
      <c r="P15" s="69"/>
      <c r="Q15" s="69"/>
      <c r="R15" s="69">
        <v>1</v>
      </c>
      <c r="S15" s="69"/>
      <c r="T15" s="69"/>
      <c r="U15" s="69"/>
      <c r="V15" s="69"/>
      <c r="W15" s="69"/>
      <c r="X15" s="69">
        <v>66923.37</v>
      </c>
      <c r="Y15" s="110">
        <f t="shared" ref="Y15:Y65" si="0">SUM(H15:X15)</f>
        <v>66924.37</v>
      </c>
    </row>
    <row r="16" spans="1:25" s="21" customFormat="1" ht="16.5" x14ac:dyDescent="0.3">
      <c r="A16" s="27" t="s">
        <v>121</v>
      </c>
      <c r="B16" s="19" t="s">
        <v>53</v>
      </c>
      <c r="C16" s="17" t="s">
        <v>117</v>
      </c>
      <c r="D16" s="17" t="s">
        <v>118</v>
      </c>
      <c r="E16" s="17" t="s">
        <v>122</v>
      </c>
      <c r="F16" s="19">
        <v>17.207000000000001</v>
      </c>
      <c r="G16" s="101" t="s">
        <v>26</v>
      </c>
      <c r="H16" s="20"/>
      <c r="I16" s="20"/>
      <c r="J16" s="20"/>
      <c r="K16" s="69"/>
      <c r="L16" s="69"/>
      <c r="M16" s="69"/>
      <c r="N16" s="69"/>
      <c r="O16" s="69"/>
      <c r="P16" s="69"/>
      <c r="Q16" s="69"/>
      <c r="R16" s="69">
        <f>76416-1</f>
        <v>76415</v>
      </c>
      <c r="S16" s="69"/>
      <c r="T16" s="69"/>
      <c r="U16" s="69"/>
      <c r="V16" s="69"/>
      <c r="W16" s="69"/>
      <c r="X16" s="69">
        <v>-38575.120000000003</v>
      </c>
      <c r="Y16" s="110">
        <f t="shared" si="0"/>
        <v>37839.879999999997</v>
      </c>
    </row>
    <row r="17" spans="1:26" s="21" customFormat="1" ht="16.5" x14ac:dyDescent="0.3">
      <c r="A17" s="27" t="s">
        <v>121</v>
      </c>
      <c r="B17" s="19" t="s">
        <v>120</v>
      </c>
      <c r="C17" s="17" t="s">
        <v>117</v>
      </c>
      <c r="D17" s="17" t="s">
        <v>118</v>
      </c>
      <c r="E17" s="17" t="s">
        <v>122</v>
      </c>
      <c r="F17" s="19">
        <v>17.207000000000001</v>
      </c>
      <c r="G17" s="101" t="s">
        <v>26</v>
      </c>
      <c r="H17" s="20"/>
      <c r="I17" s="20"/>
      <c r="J17" s="20"/>
      <c r="K17" s="69"/>
      <c r="L17" s="69"/>
      <c r="M17" s="69"/>
      <c r="N17" s="69"/>
      <c r="O17" s="69"/>
      <c r="P17" s="69"/>
      <c r="Q17" s="69"/>
      <c r="R17" s="69">
        <v>1</v>
      </c>
      <c r="S17" s="69"/>
      <c r="T17" s="69"/>
      <c r="U17" s="69"/>
      <c r="V17" s="69"/>
      <c r="W17" s="69"/>
      <c r="X17" s="69">
        <v>38575.120000000003</v>
      </c>
      <c r="Y17" s="110">
        <f t="shared" si="0"/>
        <v>38576.120000000003</v>
      </c>
    </row>
    <row r="18" spans="1:26" s="21" customFormat="1" ht="15" hidden="1" x14ac:dyDescent="0.25">
      <c r="A18" s="80" t="s">
        <v>33</v>
      </c>
      <c r="B18" s="19" t="s">
        <v>38</v>
      </c>
      <c r="C18" s="81" t="s">
        <v>39</v>
      </c>
      <c r="D18" s="17" t="s">
        <v>14</v>
      </c>
      <c r="E18" s="17" t="s">
        <v>15</v>
      </c>
      <c r="F18" s="17">
        <v>10.561</v>
      </c>
      <c r="G18" s="82"/>
      <c r="H18" s="69">
        <v>4724.0100000000011</v>
      </c>
      <c r="I18" s="20"/>
      <c r="J18" s="20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110">
        <f t="shared" si="0"/>
        <v>4724.0100000000011</v>
      </c>
    </row>
    <row r="19" spans="1:26" s="21" customFormat="1" ht="16.5" x14ac:dyDescent="0.25">
      <c r="A19" s="89" t="s">
        <v>83</v>
      </c>
      <c r="B19" s="19" t="s">
        <v>76</v>
      </c>
      <c r="C19" s="17" t="s">
        <v>77</v>
      </c>
      <c r="D19" s="17" t="s">
        <v>78</v>
      </c>
      <c r="E19" s="17" t="s">
        <v>79</v>
      </c>
      <c r="F19" s="84"/>
      <c r="G19" s="82"/>
      <c r="H19" s="69"/>
      <c r="I19" s="20"/>
      <c r="J19" s="20"/>
      <c r="K19" s="69"/>
      <c r="L19" s="69"/>
      <c r="M19" s="69"/>
      <c r="N19" s="69">
        <f>133419.77-1</f>
        <v>133418.76999999999</v>
      </c>
      <c r="O19" s="69"/>
      <c r="P19" s="69"/>
      <c r="Q19" s="69"/>
      <c r="R19" s="69"/>
      <c r="S19" s="69"/>
      <c r="T19" s="69"/>
      <c r="U19" s="69"/>
      <c r="V19" s="69"/>
      <c r="W19" s="69"/>
      <c r="X19" s="69">
        <v>-54849.81</v>
      </c>
      <c r="Y19" s="110">
        <f t="shared" si="0"/>
        <v>78568.959999999992</v>
      </c>
    </row>
    <row r="20" spans="1:26" s="21" customFormat="1" ht="16.5" x14ac:dyDescent="0.25">
      <c r="A20" s="89" t="s">
        <v>83</v>
      </c>
      <c r="B20" s="19" t="s">
        <v>80</v>
      </c>
      <c r="C20" s="17" t="s">
        <v>77</v>
      </c>
      <c r="D20" s="17" t="s">
        <v>78</v>
      </c>
      <c r="E20" s="17" t="s">
        <v>79</v>
      </c>
      <c r="F20" s="84"/>
      <c r="G20" s="82"/>
      <c r="H20" s="69"/>
      <c r="I20" s="20"/>
      <c r="J20" s="20"/>
      <c r="K20" s="69"/>
      <c r="L20" s="69"/>
      <c r="M20" s="69"/>
      <c r="N20" s="69">
        <v>1</v>
      </c>
      <c r="O20" s="69"/>
      <c r="P20" s="69"/>
      <c r="Q20" s="69"/>
      <c r="R20" s="69"/>
      <c r="S20" s="69"/>
      <c r="T20" s="69"/>
      <c r="U20" s="69"/>
      <c r="V20" s="69"/>
      <c r="W20" s="69"/>
      <c r="X20" s="69">
        <v>54849.809999999983</v>
      </c>
      <c r="Y20" s="110">
        <f t="shared" si="0"/>
        <v>54850.809999999983</v>
      </c>
      <c r="Z20" s="113"/>
    </row>
    <row r="21" spans="1:26" s="21" customFormat="1" ht="16.5" x14ac:dyDescent="0.25">
      <c r="A21" s="89" t="s">
        <v>124</v>
      </c>
      <c r="B21" s="19" t="s">
        <v>76</v>
      </c>
      <c r="C21" s="17" t="s">
        <v>77</v>
      </c>
      <c r="D21" s="17" t="s">
        <v>78</v>
      </c>
      <c r="E21" s="17" t="s">
        <v>79</v>
      </c>
      <c r="F21" s="84"/>
      <c r="G21" s="82"/>
      <c r="H21" s="69"/>
      <c r="I21" s="20"/>
      <c r="J21" s="20"/>
      <c r="K21" s="69"/>
      <c r="L21" s="69"/>
      <c r="M21" s="69"/>
      <c r="N21" s="69"/>
      <c r="O21" s="69"/>
      <c r="P21" s="69"/>
      <c r="Q21" s="69"/>
      <c r="R21" s="69"/>
      <c r="S21" s="69">
        <f>242800-1</f>
        <v>242799</v>
      </c>
      <c r="T21" s="69"/>
      <c r="U21" s="69"/>
      <c r="V21" s="69"/>
      <c r="W21" s="69"/>
      <c r="X21" s="69">
        <v>-242799</v>
      </c>
      <c r="Y21" s="110">
        <f t="shared" si="0"/>
        <v>0</v>
      </c>
    </row>
    <row r="22" spans="1:26" s="21" customFormat="1" ht="16.5" x14ac:dyDescent="0.25">
      <c r="A22" s="89" t="s">
        <v>124</v>
      </c>
      <c r="B22" s="19" t="s">
        <v>80</v>
      </c>
      <c r="C22" s="17" t="s">
        <v>77</v>
      </c>
      <c r="D22" s="17" t="s">
        <v>78</v>
      </c>
      <c r="E22" s="17" t="s">
        <v>79</v>
      </c>
      <c r="F22" s="84"/>
      <c r="G22" s="82"/>
      <c r="H22" s="69"/>
      <c r="I22" s="20"/>
      <c r="J22" s="20"/>
      <c r="K22" s="69"/>
      <c r="L22" s="69"/>
      <c r="M22" s="69"/>
      <c r="N22" s="69"/>
      <c r="O22" s="69"/>
      <c r="P22" s="69"/>
      <c r="Q22" s="69"/>
      <c r="R22" s="69"/>
      <c r="S22" s="69">
        <v>1</v>
      </c>
      <c r="T22" s="69"/>
      <c r="U22" s="69"/>
      <c r="V22" s="69"/>
      <c r="W22" s="69"/>
      <c r="X22" s="69">
        <v>242799</v>
      </c>
      <c r="Y22" s="110">
        <f t="shared" si="0"/>
        <v>242800</v>
      </c>
      <c r="Z22" s="113"/>
    </row>
    <row r="23" spans="1:26" s="21" customFormat="1" ht="16.5" x14ac:dyDescent="0.25">
      <c r="A23" s="89" t="s">
        <v>125</v>
      </c>
      <c r="B23" s="19" t="s">
        <v>76</v>
      </c>
      <c r="C23" s="17" t="s">
        <v>77</v>
      </c>
      <c r="D23" s="17" t="s">
        <v>78</v>
      </c>
      <c r="E23" s="17" t="s">
        <v>79</v>
      </c>
      <c r="F23" s="84"/>
      <c r="G23" s="82"/>
      <c r="H23" s="69"/>
      <c r="I23" s="20"/>
      <c r="J23" s="20"/>
      <c r="K23" s="69"/>
      <c r="L23" s="69"/>
      <c r="M23" s="69"/>
      <c r="N23" s="69"/>
      <c r="O23" s="69"/>
      <c r="P23" s="69"/>
      <c r="Q23" s="69"/>
      <c r="R23" s="69"/>
      <c r="S23" s="69">
        <f>389786-1</f>
        <v>389785</v>
      </c>
      <c r="T23" s="69"/>
      <c r="U23" s="69"/>
      <c r="V23" s="69"/>
      <c r="W23" s="69"/>
      <c r="X23" s="69">
        <v>-389785</v>
      </c>
      <c r="Y23" s="110">
        <f t="shared" si="0"/>
        <v>0</v>
      </c>
    </row>
    <row r="24" spans="1:26" s="21" customFormat="1" ht="16.5" x14ac:dyDescent="0.25">
      <c r="A24" s="89" t="s">
        <v>125</v>
      </c>
      <c r="B24" s="19" t="s">
        <v>80</v>
      </c>
      <c r="C24" s="17" t="s">
        <v>77</v>
      </c>
      <c r="D24" s="17" t="s">
        <v>78</v>
      </c>
      <c r="E24" s="17" t="s">
        <v>79</v>
      </c>
      <c r="F24" s="84"/>
      <c r="G24" s="82"/>
      <c r="H24" s="69"/>
      <c r="I24" s="20"/>
      <c r="J24" s="20"/>
      <c r="K24" s="69"/>
      <c r="L24" s="69"/>
      <c r="M24" s="69"/>
      <c r="N24" s="69"/>
      <c r="O24" s="69"/>
      <c r="P24" s="69"/>
      <c r="Q24" s="69"/>
      <c r="R24" s="69"/>
      <c r="S24" s="69">
        <v>1</v>
      </c>
      <c r="T24" s="69"/>
      <c r="U24" s="69"/>
      <c r="V24" s="69"/>
      <c r="W24" s="69"/>
      <c r="X24" s="69">
        <v>389785</v>
      </c>
      <c r="Y24" s="110">
        <f t="shared" si="0"/>
        <v>389786</v>
      </c>
      <c r="Z24" s="113"/>
    </row>
    <row r="25" spans="1:26" s="21" customFormat="1" ht="16.5" hidden="1" x14ac:dyDescent="0.3">
      <c r="A25" s="89" t="s">
        <v>91</v>
      </c>
      <c r="B25" s="19" t="s">
        <v>43</v>
      </c>
      <c r="C25" s="91" t="s">
        <v>92</v>
      </c>
      <c r="D25" s="92" t="s">
        <v>93</v>
      </c>
      <c r="E25" s="17" t="s">
        <v>94</v>
      </c>
      <c r="F25" s="84"/>
      <c r="G25" s="82"/>
      <c r="H25" s="69"/>
      <c r="I25" s="20"/>
      <c r="J25" s="20"/>
      <c r="K25" s="69"/>
      <c r="L25" s="69"/>
      <c r="M25" s="69"/>
      <c r="N25" s="69"/>
      <c r="O25" s="69"/>
      <c r="P25" s="69">
        <v>4240</v>
      </c>
      <c r="Q25" s="69"/>
      <c r="R25" s="69"/>
      <c r="S25" s="69"/>
      <c r="T25" s="69"/>
      <c r="U25" s="69"/>
      <c r="V25" s="69"/>
      <c r="W25" s="69"/>
      <c r="X25" s="69"/>
      <c r="Y25" s="110">
        <f t="shared" si="0"/>
        <v>4240</v>
      </c>
    </row>
    <row r="26" spans="1:26" s="21" customFormat="1" ht="16.5" hidden="1" x14ac:dyDescent="0.25">
      <c r="A26" s="89" t="s">
        <v>95</v>
      </c>
      <c r="B26" s="19" t="s">
        <v>43</v>
      </c>
      <c r="C26" s="93" t="s">
        <v>96</v>
      </c>
      <c r="D26" s="93" t="s">
        <v>97</v>
      </c>
      <c r="E26" s="17" t="s">
        <v>98</v>
      </c>
      <c r="F26" s="84"/>
      <c r="G26" s="82"/>
      <c r="H26" s="69"/>
      <c r="I26" s="20"/>
      <c r="J26" s="20"/>
      <c r="K26" s="69"/>
      <c r="L26" s="69"/>
      <c r="M26" s="69"/>
      <c r="N26" s="69"/>
      <c r="O26" s="69"/>
      <c r="P26" s="69">
        <v>13768.33</v>
      </c>
      <c r="Q26" s="69"/>
      <c r="R26" s="69"/>
      <c r="S26" s="69"/>
      <c r="T26" s="69"/>
      <c r="U26" s="69"/>
      <c r="V26" s="69"/>
      <c r="W26" s="69"/>
      <c r="X26" s="69"/>
      <c r="Y26" s="110">
        <f t="shared" si="0"/>
        <v>13768.33</v>
      </c>
    </row>
    <row r="27" spans="1:26" s="21" customFormat="1" ht="16.5" hidden="1" x14ac:dyDescent="0.25">
      <c r="A27" s="89" t="s">
        <v>99</v>
      </c>
      <c r="B27" s="19" t="s">
        <v>43</v>
      </c>
      <c r="C27" s="94" t="s">
        <v>100</v>
      </c>
      <c r="D27" s="94" t="s">
        <v>101</v>
      </c>
      <c r="E27" s="17" t="s">
        <v>102</v>
      </c>
      <c r="F27" s="84"/>
      <c r="G27" s="82"/>
      <c r="H27" s="69"/>
      <c r="I27" s="20"/>
      <c r="J27" s="20"/>
      <c r="K27" s="69"/>
      <c r="L27" s="69"/>
      <c r="M27" s="69"/>
      <c r="N27" s="69"/>
      <c r="O27" s="69"/>
      <c r="P27" s="69">
        <v>18357.78</v>
      </c>
      <c r="Q27" s="69"/>
      <c r="R27" s="69"/>
      <c r="S27" s="69"/>
      <c r="T27" s="69"/>
      <c r="U27" s="69"/>
      <c r="V27" s="69"/>
      <c r="W27" s="69"/>
      <c r="X27" s="69"/>
      <c r="Y27" s="110">
        <f t="shared" si="0"/>
        <v>18357.78</v>
      </c>
    </row>
    <row r="28" spans="1:26" s="21" customFormat="1" ht="16.5" hidden="1" x14ac:dyDescent="0.3">
      <c r="A28" s="89" t="s">
        <v>103</v>
      </c>
      <c r="B28" s="19" t="s">
        <v>43</v>
      </c>
      <c r="C28" s="95" t="s">
        <v>104</v>
      </c>
      <c r="D28" s="95" t="s">
        <v>105</v>
      </c>
      <c r="E28" s="17" t="s">
        <v>106</v>
      </c>
      <c r="F28" s="84"/>
      <c r="G28" s="82"/>
      <c r="H28" s="69"/>
      <c r="I28" s="20"/>
      <c r="J28" s="20"/>
      <c r="K28" s="69"/>
      <c r="L28" s="69"/>
      <c r="M28" s="69"/>
      <c r="N28" s="69"/>
      <c r="O28" s="69"/>
      <c r="P28" s="69">
        <v>14635.26</v>
      </c>
      <c r="Q28" s="69"/>
      <c r="R28" s="69"/>
      <c r="S28" s="69"/>
      <c r="T28" s="69"/>
      <c r="U28" s="69"/>
      <c r="V28" s="69"/>
      <c r="W28" s="69"/>
      <c r="X28" s="69"/>
      <c r="Y28" s="110">
        <f t="shared" si="0"/>
        <v>14635.26</v>
      </c>
    </row>
    <row r="29" spans="1:26" s="21" customFormat="1" ht="16.5" hidden="1" x14ac:dyDescent="0.25">
      <c r="A29" s="89" t="s">
        <v>130</v>
      </c>
      <c r="B29" s="19" t="s">
        <v>43</v>
      </c>
      <c r="C29" s="17" t="s">
        <v>131</v>
      </c>
      <c r="D29" s="17" t="s">
        <v>132</v>
      </c>
      <c r="E29" s="17" t="s">
        <v>133</v>
      </c>
      <c r="F29" s="84"/>
      <c r="G29" s="82"/>
      <c r="H29" s="69"/>
      <c r="I29" s="20"/>
      <c r="J29" s="20"/>
      <c r="K29" s="69"/>
      <c r="L29" s="69"/>
      <c r="M29" s="69"/>
      <c r="N29" s="69"/>
      <c r="O29" s="69"/>
      <c r="P29" s="69"/>
      <c r="Q29" s="69"/>
      <c r="R29" s="69"/>
      <c r="S29" s="69"/>
      <c r="T29" s="69">
        <v>45270</v>
      </c>
      <c r="U29" s="69"/>
      <c r="V29" s="69"/>
      <c r="W29" s="69"/>
      <c r="X29" s="69"/>
      <c r="Y29" s="110">
        <f t="shared" si="0"/>
        <v>45270</v>
      </c>
    </row>
    <row r="30" spans="1:26" s="21" customFormat="1" ht="16.5" hidden="1" x14ac:dyDescent="0.3">
      <c r="A30" s="105" t="s">
        <v>135</v>
      </c>
      <c r="B30" s="82" t="s">
        <v>43</v>
      </c>
      <c r="C30" s="106" t="s">
        <v>136</v>
      </c>
      <c r="D30" s="107" t="s">
        <v>137</v>
      </c>
      <c r="E30" s="84" t="s">
        <v>138</v>
      </c>
      <c r="F30" s="84"/>
      <c r="G30" s="82"/>
      <c r="H30" s="108"/>
      <c r="I30" s="109"/>
      <c r="J30" s="109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>
        <v>3074.94</v>
      </c>
      <c r="V30" s="108"/>
      <c r="W30" s="108"/>
      <c r="X30" s="108"/>
      <c r="Y30" s="110">
        <f t="shared" si="0"/>
        <v>3074.94</v>
      </c>
    </row>
    <row r="31" spans="1:26" s="21" customFormat="1" ht="16.5" hidden="1" x14ac:dyDescent="0.3">
      <c r="A31" s="80" t="s">
        <v>151</v>
      </c>
      <c r="B31" s="19" t="s">
        <v>43</v>
      </c>
      <c r="C31" s="104" t="s">
        <v>152</v>
      </c>
      <c r="D31" s="17" t="s">
        <v>14</v>
      </c>
      <c r="E31" s="17" t="s">
        <v>15</v>
      </c>
      <c r="F31" s="17">
        <v>10.561</v>
      </c>
      <c r="G31" s="16" t="s">
        <v>153</v>
      </c>
      <c r="H31" s="69"/>
      <c r="I31" s="20"/>
      <c r="J31" s="20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>
        <f>13933.47-1</f>
        <v>13932.47</v>
      </c>
      <c r="X31" s="69"/>
      <c r="Y31" s="110">
        <f t="shared" si="0"/>
        <v>13932.47</v>
      </c>
    </row>
    <row r="32" spans="1:26" s="21" customFormat="1" ht="16.5" hidden="1" x14ac:dyDescent="0.3">
      <c r="A32" s="80" t="s">
        <v>151</v>
      </c>
      <c r="B32" s="19" t="s">
        <v>149</v>
      </c>
      <c r="C32" s="104" t="s">
        <v>152</v>
      </c>
      <c r="D32" s="17" t="s">
        <v>14</v>
      </c>
      <c r="E32" s="17" t="s">
        <v>15</v>
      </c>
      <c r="F32" s="17">
        <v>10.561</v>
      </c>
      <c r="G32" s="16" t="s">
        <v>153</v>
      </c>
      <c r="H32" s="69"/>
      <c r="I32" s="20"/>
      <c r="J32" s="20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>
        <v>1</v>
      </c>
      <c r="X32" s="69"/>
      <c r="Y32" s="110">
        <f t="shared" si="0"/>
        <v>1</v>
      </c>
    </row>
    <row r="33" spans="1:26" s="21" customFormat="1" ht="16.5" x14ac:dyDescent="0.3">
      <c r="A33" s="89"/>
      <c r="B33" s="19"/>
      <c r="C33" s="104"/>
      <c r="D33" s="101"/>
      <c r="E33" s="17"/>
      <c r="F33" s="17"/>
      <c r="G33" s="19"/>
      <c r="H33" s="69"/>
      <c r="I33" s="20"/>
      <c r="J33" s="20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110">
        <f t="shared" si="0"/>
        <v>0</v>
      </c>
    </row>
    <row r="34" spans="1:26" s="21" customFormat="1" ht="15" x14ac:dyDescent="0.25">
      <c r="A34" s="27"/>
      <c r="B34" s="77"/>
      <c r="C34" s="17"/>
      <c r="D34" s="83"/>
      <c r="E34" s="84"/>
      <c r="F34" s="82"/>
      <c r="G34" s="82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110">
        <f t="shared" si="0"/>
        <v>0</v>
      </c>
    </row>
    <row r="35" spans="1:26" s="44" customFormat="1" ht="16.5" hidden="1" x14ac:dyDescent="0.3">
      <c r="A35" s="47" t="s">
        <v>8</v>
      </c>
      <c r="B35" s="42"/>
      <c r="C35" s="48"/>
      <c r="D35" s="48"/>
      <c r="E35" s="49"/>
      <c r="F35" s="42"/>
      <c r="G35" s="42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110">
        <f t="shared" si="0"/>
        <v>0</v>
      </c>
    </row>
    <row r="36" spans="1:26" s="44" customFormat="1" ht="16.5" hidden="1" x14ac:dyDescent="0.3">
      <c r="A36" s="32" t="s">
        <v>63</v>
      </c>
      <c r="B36" s="42"/>
      <c r="C36" s="50"/>
      <c r="D36" s="48"/>
      <c r="E36" s="51"/>
      <c r="F36" s="42"/>
      <c r="G36" s="42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110">
        <f t="shared" si="0"/>
        <v>0</v>
      </c>
    </row>
    <row r="37" spans="1:26" s="44" customFormat="1" ht="16.5" hidden="1" x14ac:dyDescent="0.3">
      <c r="A37" s="52" t="s">
        <v>67</v>
      </c>
      <c r="B37" s="41" t="s">
        <v>66</v>
      </c>
      <c r="C37" s="53" t="s">
        <v>64</v>
      </c>
      <c r="D37" s="32" t="s">
        <v>18</v>
      </c>
      <c r="E37" s="51" t="s">
        <v>65</v>
      </c>
      <c r="F37" s="54">
        <v>17.800999999999998</v>
      </c>
      <c r="G37" s="55" t="s">
        <v>27</v>
      </c>
      <c r="H37" s="46"/>
      <c r="I37" s="46"/>
      <c r="J37" s="46"/>
      <c r="K37" s="46"/>
      <c r="L37" s="46">
        <v>14900</v>
      </c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110">
        <f t="shared" si="0"/>
        <v>14900</v>
      </c>
    </row>
    <row r="38" spans="1:26" s="44" customFormat="1" ht="16.5" hidden="1" x14ac:dyDescent="0.3">
      <c r="A38" s="96" t="s">
        <v>111</v>
      </c>
      <c r="B38" s="19" t="s">
        <v>43</v>
      </c>
      <c r="C38" s="97" t="s">
        <v>64</v>
      </c>
      <c r="D38" s="30" t="s">
        <v>18</v>
      </c>
      <c r="E38" s="98" t="s">
        <v>112</v>
      </c>
      <c r="F38" s="28">
        <v>17.800999999999998</v>
      </c>
      <c r="G38" s="99" t="s">
        <v>27</v>
      </c>
      <c r="H38" s="46"/>
      <c r="I38" s="46"/>
      <c r="J38" s="46"/>
      <c r="K38" s="46"/>
      <c r="L38" s="46"/>
      <c r="M38" s="46"/>
      <c r="N38" s="46"/>
      <c r="O38" s="46"/>
      <c r="P38" s="46"/>
      <c r="Q38" s="46">
        <v>32432</v>
      </c>
      <c r="R38" s="46"/>
      <c r="S38" s="46"/>
      <c r="T38" s="46"/>
      <c r="U38" s="46"/>
      <c r="V38" s="46"/>
      <c r="W38" s="46"/>
      <c r="X38" s="46"/>
      <c r="Y38" s="110">
        <f t="shared" si="0"/>
        <v>32432</v>
      </c>
    </row>
    <row r="39" spans="1:26" s="44" customFormat="1" ht="16.5" hidden="1" x14ac:dyDescent="0.3">
      <c r="A39" s="52"/>
      <c r="B39" s="41"/>
      <c r="C39" s="32"/>
      <c r="D39" s="50"/>
      <c r="E39" s="32"/>
      <c r="F39" s="32"/>
      <c r="G39" s="32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110">
        <f t="shared" si="0"/>
        <v>0</v>
      </c>
      <c r="Z39" s="56"/>
    </row>
    <row r="40" spans="1:26" s="44" customFormat="1" ht="16.5" hidden="1" x14ac:dyDescent="0.3">
      <c r="A40" s="47" t="s">
        <v>8</v>
      </c>
      <c r="B40" s="57"/>
      <c r="C40" s="59"/>
      <c r="D40" s="59"/>
      <c r="E40" s="60"/>
      <c r="F40" s="37"/>
      <c r="G40" s="37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110">
        <f t="shared" si="0"/>
        <v>0</v>
      </c>
    </row>
    <row r="41" spans="1:26" s="44" customFormat="1" ht="16.5" hidden="1" x14ac:dyDescent="0.3">
      <c r="A41" s="32" t="s">
        <v>143</v>
      </c>
      <c r="B41" s="57"/>
      <c r="C41" s="59"/>
      <c r="D41" s="59"/>
      <c r="E41" s="60"/>
      <c r="F41" s="37"/>
      <c r="G41" s="37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110">
        <f t="shared" si="0"/>
        <v>0</v>
      </c>
    </row>
    <row r="42" spans="1:26" s="44" customFormat="1" ht="16.5" hidden="1" x14ac:dyDescent="0.3">
      <c r="A42" s="102" t="s">
        <v>144</v>
      </c>
      <c r="B42" s="35" t="s">
        <v>53</v>
      </c>
      <c r="C42" s="17" t="s">
        <v>145</v>
      </c>
      <c r="D42" s="17" t="s">
        <v>146</v>
      </c>
      <c r="E42" s="17" t="s">
        <v>147</v>
      </c>
      <c r="F42" s="17">
        <v>17.225000000000001</v>
      </c>
      <c r="G42" s="99" t="s">
        <v>148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>
        <f>65800-1</f>
        <v>65799</v>
      </c>
      <c r="W42" s="46"/>
      <c r="X42" s="46"/>
      <c r="Y42" s="110">
        <f t="shared" si="0"/>
        <v>65799</v>
      </c>
    </row>
    <row r="43" spans="1:26" s="44" customFormat="1" ht="16.5" hidden="1" x14ac:dyDescent="0.3">
      <c r="A43" s="102" t="s">
        <v>144</v>
      </c>
      <c r="B43" s="103" t="s">
        <v>149</v>
      </c>
      <c r="C43" s="17" t="s">
        <v>145</v>
      </c>
      <c r="D43" s="17" t="s">
        <v>146</v>
      </c>
      <c r="E43" s="17" t="s">
        <v>147</v>
      </c>
      <c r="F43" s="17">
        <v>17.225000000000001</v>
      </c>
      <c r="G43" s="99" t="s">
        <v>148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>
        <v>1</v>
      </c>
      <c r="W43" s="46"/>
      <c r="X43" s="46"/>
      <c r="Y43" s="110">
        <f t="shared" si="0"/>
        <v>1</v>
      </c>
    </row>
    <row r="44" spans="1:26" s="44" customFormat="1" ht="16.5" hidden="1" x14ac:dyDescent="0.3">
      <c r="A44" s="52"/>
      <c r="B44" s="41"/>
      <c r="C44" s="32"/>
      <c r="D44" s="32"/>
      <c r="E44" s="32"/>
      <c r="F44" s="32"/>
      <c r="G44" s="32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110">
        <f t="shared" si="0"/>
        <v>0</v>
      </c>
      <c r="Z44" s="61"/>
    </row>
    <row r="45" spans="1:26" s="44" customFormat="1" ht="16.5" hidden="1" x14ac:dyDescent="0.3">
      <c r="A45" s="45"/>
      <c r="B45" s="41"/>
      <c r="C45" s="50"/>
      <c r="D45" s="50"/>
      <c r="E45" s="51"/>
      <c r="F45" s="32"/>
      <c r="G45" s="32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110">
        <f t="shared" si="0"/>
        <v>0</v>
      </c>
    </row>
    <row r="46" spans="1:26" s="58" customFormat="1" ht="16.5" x14ac:dyDescent="0.3">
      <c r="A46" s="62"/>
      <c r="B46" s="57"/>
      <c r="C46" s="59"/>
      <c r="D46" s="59"/>
      <c r="E46" s="59"/>
      <c r="F46" s="57"/>
      <c r="G46" s="57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110">
        <f t="shared" si="0"/>
        <v>0</v>
      </c>
    </row>
    <row r="47" spans="1:26" s="21" customFormat="1" ht="16.5" x14ac:dyDescent="0.3">
      <c r="A47" s="11" t="s">
        <v>8</v>
      </c>
      <c r="B47" s="13"/>
      <c r="C47" s="14"/>
      <c r="D47" s="14"/>
      <c r="E47" s="14"/>
      <c r="F47" s="13"/>
      <c r="G47" s="1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110">
        <f t="shared" si="0"/>
        <v>0</v>
      </c>
    </row>
    <row r="48" spans="1:26" s="21" customFormat="1" ht="16.5" x14ac:dyDescent="0.3">
      <c r="A48" s="17" t="s">
        <v>41</v>
      </c>
      <c r="B48" s="13"/>
      <c r="C48" s="14"/>
      <c r="D48" s="14"/>
      <c r="E48" s="14"/>
      <c r="F48" s="16"/>
      <c r="G48" s="1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110">
        <f t="shared" si="0"/>
        <v>0</v>
      </c>
    </row>
    <row r="49" spans="1:26" s="12" customFormat="1" ht="16.5" x14ac:dyDescent="0.3">
      <c r="A49" s="66" t="s">
        <v>42</v>
      </c>
      <c r="B49" s="19" t="s">
        <v>43</v>
      </c>
      <c r="C49" s="67" t="s">
        <v>44</v>
      </c>
      <c r="D49" s="17" t="s">
        <v>17</v>
      </c>
      <c r="E49" s="17">
        <v>6501</v>
      </c>
      <c r="F49" s="19">
        <v>17.259</v>
      </c>
      <c r="G49" s="74" t="s">
        <v>28</v>
      </c>
      <c r="H49" s="75"/>
      <c r="I49" s="75">
        <f>1077858-1</f>
        <v>1077857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>
        <v>-114215.95</v>
      </c>
      <c r="Y49" s="110">
        <f t="shared" si="0"/>
        <v>963641.05</v>
      </c>
    </row>
    <row r="50" spans="1:26" s="12" customFormat="1" ht="16.5" x14ac:dyDescent="0.3">
      <c r="A50" s="66" t="s">
        <v>42</v>
      </c>
      <c r="B50" s="19" t="s">
        <v>45</v>
      </c>
      <c r="C50" s="67" t="s">
        <v>44</v>
      </c>
      <c r="D50" s="17" t="s">
        <v>17</v>
      </c>
      <c r="E50" s="17">
        <v>6501</v>
      </c>
      <c r="F50" s="19">
        <v>17.259</v>
      </c>
      <c r="G50" s="74" t="s">
        <v>28</v>
      </c>
      <c r="H50" s="76"/>
      <c r="I50" s="76">
        <v>1</v>
      </c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>
        <v>114215.94999999995</v>
      </c>
      <c r="Y50" s="110">
        <f t="shared" si="0"/>
        <v>114216.94999999995</v>
      </c>
    </row>
    <row r="51" spans="1:26" s="12" customFormat="1" ht="16.5" hidden="1" x14ac:dyDescent="0.3">
      <c r="A51" s="27" t="s">
        <v>46</v>
      </c>
      <c r="B51" s="19" t="s">
        <v>43</v>
      </c>
      <c r="C51" s="67" t="s">
        <v>47</v>
      </c>
      <c r="D51" s="17" t="s">
        <v>21</v>
      </c>
      <c r="E51" s="17">
        <v>6502</v>
      </c>
      <c r="F51" s="17">
        <v>17.257999999999999</v>
      </c>
      <c r="G51" s="74" t="s">
        <v>28</v>
      </c>
      <c r="H51" s="73"/>
      <c r="I51" s="73">
        <f>184843-1</f>
        <v>184842</v>
      </c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110">
        <f t="shared" si="0"/>
        <v>184842</v>
      </c>
    </row>
    <row r="52" spans="1:26" s="12" customFormat="1" ht="16.5" hidden="1" x14ac:dyDescent="0.3">
      <c r="A52" s="27" t="s">
        <v>46</v>
      </c>
      <c r="B52" s="19" t="s">
        <v>45</v>
      </c>
      <c r="C52" s="67" t="s">
        <v>47</v>
      </c>
      <c r="D52" s="17" t="s">
        <v>21</v>
      </c>
      <c r="E52" s="17">
        <v>6502</v>
      </c>
      <c r="F52" s="17">
        <v>17.257999999999999</v>
      </c>
      <c r="G52" s="74" t="s">
        <v>28</v>
      </c>
      <c r="H52" s="73"/>
      <c r="I52" s="73">
        <v>1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110">
        <f t="shared" si="0"/>
        <v>1</v>
      </c>
    </row>
    <row r="53" spans="1:26" s="21" customFormat="1" ht="16.5" hidden="1" x14ac:dyDescent="0.3">
      <c r="A53" s="27"/>
      <c r="B53" s="19"/>
      <c r="C53" s="17"/>
      <c r="D53" s="17" t="s">
        <v>22</v>
      </c>
      <c r="E53" s="17">
        <v>6503</v>
      </c>
      <c r="F53" s="17">
        <v>17.277999999999999</v>
      </c>
      <c r="G53" s="74" t="s">
        <v>28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110">
        <f t="shared" si="0"/>
        <v>0</v>
      </c>
    </row>
    <row r="54" spans="1:26" s="21" customFormat="1" ht="16.5" hidden="1" x14ac:dyDescent="0.3">
      <c r="A54" s="27"/>
      <c r="B54" s="19"/>
      <c r="C54" s="17"/>
      <c r="D54" s="17" t="s">
        <v>22</v>
      </c>
      <c r="E54" s="17">
        <v>6503</v>
      </c>
      <c r="F54" s="17">
        <v>17.277999999999999</v>
      </c>
      <c r="G54" s="74" t="s">
        <v>28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110">
        <f t="shared" si="0"/>
        <v>0</v>
      </c>
    </row>
    <row r="55" spans="1:26" s="21" customFormat="1" ht="16.5" hidden="1" x14ac:dyDescent="0.3">
      <c r="A55" s="27"/>
      <c r="B55" s="19"/>
      <c r="C55" s="17"/>
      <c r="D55" s="17"/>
      <c r="E55" s="17"/>
      <c r="F55" s="17"/>
      <c r="G55" s="74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110">
        <f t="shared" si="0"/>
        <v>0</v>
      </c>
    </row>
    <row r="56" spans="1:26" s="21" customFormat="1" ht="15" x14ac:dyDescent="0.25">
      <c r="A56" s="27" t="s">
        <v>46</v>
      </c>
      <c r="B56" s="19" t="s">
        <v>43</v>
      </c>
      <c r="C56" s="67" t="s">
        <v>72</v>
      </c>
      <c r="D56" s="17" t="s">
        <v>21</v>
      </c>
      <c r="E56" s="17">
        <v>6502</v>
      </c>
      <c r="F56" s="17">
        <v>17.257999999999999</v>
      </c>
      <c r="G56" s="72" t="s">
        <v>28</v>
      </c>
      <c r="H56" s="75"/>
      <c r="I56" s="75"/>
      <c r="J56" s="75"/>
      <c r="K56" s="75"/>
      <c r="L56" s="75"/>
      <c r="M56" s="75">
        <f>755395-1</f>
        <v>755394</v>
      </c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>
        <v>-630394</v>
      </c>
      <c r="Y56" s="110">
        <f t="shared" si="0"/>
        <v>125000</v>
      </c>
    </row>
    <row r="57" spans="1:26" s="21" customFormat="1" ht="15" x14ac:dyDescent="0.25">
      <c r="A57" s="27" t="s">
        <v>46</v>
      </c>
      <c r="B57" s="19" t="s">
        <v>45</v>
      </c>
      <c r="C57" s="67" t="s">
        <v>72</v>
      </c>
      <c r="D57" s="17" t="s">
        <v>21</v>
      </c>
      <c r="E57" s="17">
        <v>6502</v>
      </c>
      <c r="F57" s="17">
        <v>17.257999999999999</v>
      </c>
      <c r="G57" s="72" t="s">
        <v>28</v>
      </c>
      <c r="H57" s="75"/>
      <c r="I57" s="75"/>
      <c r="J57" s="75"/>
      <c r="K57" s="75"/>
      <c r="L57" s="75"/>
      <c r="M57" s="75">
        <v>1</v>
      </c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>
        <v>630394</v>
      </c>
      <c r="Y57" s="110">
        <f t="shared" si="0"/>
        <v>630395</v>
      </c>
    </row>
    <row r="58" spans="1:26" s="21" customFormat="1" ht="16.5" x14ac:dyDescent="0.3">
      <c r="A58" s="27"/>
      <c r="B58" s="77"/>
      <c r="C58" s="28"/>
      <c r="D58" s="17"/>
      <c r="E58" s="19"/>
      <c r="F58" s="17"/>
      <c r="G58" s="74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110">
        <f t="shared" si="0"/>
        <v>0</v>
      </c>
    </row>
    <row r="59" spans="1:26" s="21" customFormat="1" ht="15" hidden="1" x14ac:dyDescent="0.25">
      <c r="A59" s="90" t="s">
        <v>86</v>
      </c>
      <c r="B59" s="19" t="s">
        <v>43</v>
      </c>
      <c r="C59" s="17" t="s">
        <v>87</v>
      </c>
      <c r="D59" s="17" t="s">
        <v>22</v>
      </c>
      <c r="E59" s="17">
        <v>6503</v>
      </c>
      <c r="F59" s="17">
        <v>17.277999999999999</v>
      </c>
      <c r="G59" s="72" t="s">
        <v>28</v>
      </c>
      <c r="H59" s="78"/>
      <c r="I59" s="78"/>
      <c r="J59" s="78"/>
      <c r="K59" s="78"/>
      <c r="L59" s="78"/>
      <c r="M59" s="78"/>
      <c r="N59" s="78"/>
      <c r="O59" s="78">
        <f>207041-1</f>
        <v>207040</v>
      </c>
      <c r="P59" s="78"/>
      <c r="Q59" s="78"/>
      <c r="R59" s="78"/>
      <c r="S59" s="78"/>
      <c r="T59" s="78"/>
      <c r="U59" s="78"/>
      <c r="V59" s="78"/>
      <c r="W59" s="78"/>
      <c r="X59" s="78"/>
      <c r="Y59" s="110">
        <f t="shared" si="0"/>
        <v>207040</v>
      </c>
    </row>
    <row r="60" spans="1:26" s="21" customFormat="1" ht="14.1" hidden="1" customHeight="1" x14ac:dyDescent="0.25">
      <c r="A60" s="90" t="s">
        <v>86</v>
      </c>
      <c r="B60" s="19" t="s">
        <v>45</v>
      </c>
      <c r="C60" s="17" t="s">
        <v>87</v>
      </c>
      <c r="D60" s="17" t="s">
        <v>22</v>
      </c>
      <c r="E60" s="17">
        <v>6503</v>
      </c>
      <c r="F60" s="17">
        <v>17.277999999999999</v>
      </c>
      <c r="G60" s="72" t="s">
        <v>28</v>
      </c>
      <c r="H60" s="75"/>
      <c r="I60" s="75"/>
      <c r="J60" s="75"/>
      <c r="K60" s="75"/>
      <c r="L60" s="75"/>
      <c r="M60" s="75"/>
      <c r="N60" s="75"/>
      <c r="O60" s="75">
        <v>1</v>
      </c>
      <c r="P60" s="75"/>
      <c r="Q60" s="75"/>
      <c r="R60" s="75"/>
      <c r="S60" s="75"/>
      <c r="T60" s="75"/>
      <c r="U60" s="75"/>
      <c r="V60" s="75"/>
      <c r="W60" s="75"/>
      <c r="X60" s="75"/>
      <c r="Y60" s="110">
        <f t="shared" si="0"/>
        <v>1</v>
      </c>
      <c r="Z60" s="79"/>
    </row>
    <row r="61" spans="1:26" s="12" customFormat="1" ht="16.5" x14ac:dyDescent="0.3">
      <c r="A61" s="90" t="s">
        <v>86</v>
      </c>
      <c r="B61" s="19" t="s">
        <v>43</v>
      </c>
      <c r="C61" s="17" t="s">
        <v>88</v>
      </c>
      <c r="D61" s="17" t="s">
        <v>22</v>
      </c>
      <c r="E61" s="17">
        <v>6503</v>
      </c>
      <c r="F61" s="17">
        <v>17.277999999999999</v>
      </c>
      <c r="G61" s="72" t="s">
        <v>28</v>
      </c>
      <c r="H61" s="75"/>
      <c r="I61" s="75"/>
      <c r="J61" s="75"/>
      <c r="K61" s="75"/>
      <c r="L61" s="75"/>
      <c r="M61" s="75"/>
      <c r="N61" s="75"/>
      <c r="O61" s="75">
        <f>753406-1</f>
        <v>753405</v>
      </c>
      <c r="P61" s="75"/>
      <c r="Q61" s="75"/>
      <c r="R61" s="75"/>
      <c r="S61" s="75"/>
      <c r="T61" s="75"/>
      <c r="U61" s="75"/>
      <c r="V61" s="75"/>
      <c r="W61" s="75"/>
      <c r="X61" s="75">
        <v>-537680.77</v>
      </c>
      <c r="Y61" s="110">
        <f t="shared" si="0"/>
        <v>215724.22999999998</v>
      </c>
    </row>
    <row r="62" spans="1:26" s="12" customFormat="1" ht="16.5" x14ac:dyDescent="0.3">
      <c r="A62" s="90" t="s">
        <v>86</v>
      </c>
      <c r="B62" s="19" t="s">
        <v>45</v>
      </c>
      <c r="C62" s="17" t="s">
        <v>88</v>
      </c>
      <c r="D62" s="17" t="s">
        <v>22</v>
      </c>
      <c r="E62" s="17">
        <v>6503</v>
      </c>
      <c r="F62" s="17">
        <v>17.277999999999999</v>
      </c>
      <c r="G62" s="72" t="s">
        <v>28</v>
      </c>
      <c r="H62" s="75"/>
      <c r="I62" s="75"/>
      <c r="J62" s="75"/>
      <c r="K62" s="75"/>
      <c r="L62" s="75"/>
      <c r="M62" s="75"/>
      <c r="N62" s="75"/>
      <c r="O62" s="75">
        <v>1</v>
      </c>
      <c r="P62" s="75"/>
      <c r="Q62" s="75"/>
      <c r="R62" s="75"/>
      <c r="S62" s="75"/>
      <c r="T62" s="75"/>
      <c r="U62" s="75"/>
      <c r="V62" s="75"/>
      <c r="W62" s="75"/>
      <c r="X62" s="75">
        <v>537680.77</v>
      </c>
      <c r="Y62" s="110">
        <f t="shared" si="0"/>
        <v>537681.77</v>
      </c>
    </row>
    <row r="63" spans="1:26" s="44" customFormat="1" ht="16.5" x14ac:dyDescent="0.3">
      <c r="A63" s="45"/>
      <c r="B63" s="64"/>
      <c r="C63" s="54"/>
      <c r="D63" s="32"/>
      <c r="E63" s="41"/>
      <c r="F63" s="32"/>
      <c r="G63" s="32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110">
        <f t="shared" si="0"/>
        <v>0</v>
      </c>
    </row>
    <row r="64" spans="1:26" s="44" customFormat="1" ht="16.5" x14ac:dyDescent="0.3">
      <c r="A64" s="45"/>
      <c r="B64" s="41"/>
      <c r="C64" s="54"/>
      <c r="D64" s="32"/>
      <c r="E64" s="41"/>
      <c r="F64" s="32"/>
      <c r="G64" s="32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110">
        <f t="shared" si="0"/>
        <v>0</v>
      </c>
    </row>
    <row r="65" spans="1:26" s="44" customFormat="1" ht="16.5" x14ac:dyDescent="0.3">
      <c r="A65" s="45"/>
      <c r="B65" s="41"/>
      <c r="C65" s="54"/>
      <c r="D65" s="32"/>
      <c r="E65" s="41"/>
      <c r="F65" s="32"/>
      <c r="G65" s="32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110">
        <f t="shared" si="0"/>
        <v>0</v>
      </c>
      <c r="Z65" s="56"/>
    </row>
    <row r="66" spans="1:26" s="44" customFormat="1" ht="16.5" x14ac:dyDescent="0.3">
      <c r="A66" s="45" t="s">
        <v>0</v>
      </c>
      <c r="B66" s="45"/>
      <c r="C66" s="65"/>
      <c r="D66" s="65"/>
      <c r="E66" s="65"/>
      <c r="F66" s="65"/>
      <c r="G66" s="65"/>
      <c r="H66" s="46">
        <f>SUM(H18:H65)</f>
        <v>4724.0100000000011</v>
      </c>
      <c r="I66" s="46">
        <f>SUM(I34:I65)</f>
        <v>1262701</v>
      </c>
      <c r="J66" s="46">
        <f>SUM(J7:J10)</f>
        <v>686141.11</v>
      </c>
      <c r="K66" s="46">
        <f>SUM(K8:K10)</f>
        <v>95000</v>
      </c>
      <c r="L66" s="46">
        <f>SUM(L35:L39)</f>
        <v>14900</v>
      </c>
      <c r="M66" s="46">
        <f>SUM(M48:M64)</f>
        <v>755395</v>
      </c>
      <c r="N66" s="46">
        <f>SUM(N13:N34)</f>
        <v>133419.76999999999</v>
      </c>
      <c r="O66" s="46">
        <f>SUM(O58:O63)</f>
        <v>960447</v>
      </c>
      <c r="P66" s="46">
        <f>SUM(P11:P34)</f>
        <v>51001.37</v>
      </c>
      <c r="Q66" s="46">
        <f>SUM(Q37:Q39)</f>
        <v>32432</v>
      </c>
      <c r="R66" s="46">
        <f>SUM(R13:R17)</f>
        <v>173416</v>
      </c>
      <c r="S66" s="46">
        <f>SUM(S21:S64)</f>
        <v>632586</v>
      </c>
      <c r="T66" s="46">
        <f>SUM(T13:T30)</f>
        <v>45270</v>
      </c>
      <c r="U66" s="46">
        <f>SUM(U12:U30)</f>
        <v>3074.94</v>
      </c>
      <c r="V66" s="46">
        <f>SUM(V41:V43)</f>
        <v>65800</v>
      </c>
      <c r="W66" s="46">
        <f>SUM(W13:W34)</f>
        <v>13933.47</v>
      </c>
      <c r="X66" s="46">
        <f>SUM(X10:X65)</f>
        <v>0</v>
      </c>
      <c r="Y66" s="43"/>
    </row>
    <row r="67" spans="1:26" s="7" customFormat="1" ht="18.75" x14ac:dyDescent="0.3">
      <c r="A67" s="22"/>
      <c r="B67" s="23"/>
      <c r="C67" s="24"/>
      <c r="D67" s="24"/>
      <c r="E67" s="24"/>
      <c r="F67" s="24"/>
      <c r="G67" s="24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</row>
    <row r="68" spans="1:26" ht="16.5" x14ac:dyDescent="0.3">
      <c r="A68" s="21" t="s">
        <v>16</v>
      </c>
      <c r="B68" s="7"/>
    </row>
    <row r="69" spans="1:26" ht="15" hidden="1" x14ac:dyDescent="0.25">
      <c r="A69" s="21" t="s">
        <v>37</v>
      </c>
    </row>
    <row r="70" spans="1:26" ht="15" hidden="1" x14ac:dyDescent="0.25">
      <c r="A70" s="34" t="s">
        <v>34</v>
      </c>
    </row>
    <row r="71" spans="1:26" ht="15" hidden="1" x14ac:dyDescent="0.25">
      <c r="A71" s="21" t="s">
        <v>49</v>
      </c>
    </row>
    <row r="72" spans="1:26" ht="15" hidden="1" x14ac:dyDescent="0.25">
      <c r="A72" s="34" t="s">
        <v>48</v>
      </c>
    </row>
    <row r="73" spans="1:26" ht="15" hidden="1" x14ac:dyDescent="0.25">
      <c r="A73" s="21" t="s">
        <v>56</v>
      </c>
    </row>
    <row r="74" spans="1:26" ht="15" hidden="1" x14ac:dyDescent="0.25">
      <c r="A74" s="34" t="s">
        <v>55</v>
      </c>
    </row>
    <row r="75" spans="1:26" ht="15" hidden="1" x14ac:dyDescent="0.25">
      <c r="A75" s="21" t="s">
        <v>61</v>
      </c>
    </row>
    <row r="76" spans="1:26" ht="15" hidden="1" x14ac:dyDescent="0.25">
      <c r="A76" s="34" t="s">
        <v>60</v>
      </c>
    </row>
    <row r="77" spans="1:26" ht="15" hidden="1" x14ac:dyDescent="0.25">
      <c r="A77" s="21" t="s">
        <v>68</v>
      </c>
    </row>
    <row r="78" spans="1:26" ht="15" hidden="1" x14ac:dyDescent="0.25">
      <c r="A78" s="34" t="s">
        <v>69</v>
      </c>
    </row>
    <row r="79" spans="1:26" ht="15" hidden="1" x14ac:dyDescent="0.25">
      <c r="A79" s="21" t="s">
        <v>71</v>
      </c>
    </row>
    <row r="80" spans="1:26" ht="15" hidden="1" x14ac:dyDescent="0.25">
      <c r="A80" s="34" t="s">
        <v>70</v>
      </c>
    </row>
    <row r="81" spans="1:13" ht="15" hidden="1" x14ac:dyDescent="0.25">
      <c r="A81" s="21" t="s">
        <v>81</v>
      </c>
    </row>
    <row r="82" spans="1:13" ht="15" hidden="1" x14ac:dyDescent="0.25">
      <c r="A82" s="34" t="s">
        <v>75</v>
      </c>
    </row>
    <row r="83" spans="1:13" s="86" customFormat="1" hidden="1" x14ac:dyDescent="0.25">
      <c r="A83" s="85" t="s">
        <v>82</v>
      </c>
      <c r="C83" s="87"/>
      <c r="D83" s="87"/>
      <c r="E83" s="87"/>
      <c r="F83" s="87"/>
      <c r="G83" s="87"/>
      <c r="H83" s="88"/>
      <c r="I83" s="88"/>
      <c r="J83" s="88"/>
      <c r="K83" s="88"/>
      <c r="L83" s="88"/>
      <c r="M83" s="88"/>
    </row>
    <row r="85" spans="1:13" ht="15" hidden="1" x14ac:dyDescent="0.25">
      <c r="A85" s="21" t="s">
        <v>85</v>
      </c>
    </row>
    <row r="86" spans="1:13" ht="15" hidden="1" x14ac:dyDescent="0.25">
      <c r="A86" s="34" t="s">
        <v>84</v>
      </c>
    </row>
    <row r="87" spans="1:13" ht="15" hidden="1" x14ac:dyDescent="0.25">
      <c r="A87" s="21" t="s">
        <v>108</v>
      </c>
    </row>
    <row r="88" spans="1:13" ht="15" hidden="1" x14ac:dyDescent="0.25">
      <c r="A88" s="34" t="s">
        <v>107</v>
      </c>
    </row>
    <row r="89" spans="1:13" ht="15" hidden="1" x14ac:dyDescent="0.25">
      <c r="A89" s="21" t="s">
        <v>109</v>
      </c>
    </row>
    <row r="90" spans="1:13" ht="15" hidden="1" x14ac:dyDescent="0.25">
      <c r="A90" s="34" t="s">
        <v>69</v>
      </c>
    </row>
    <row r="91" spans="1:13" ht="15" hidden="1" x14ac:dyDescent="0.25">
      <c r="A91" s="21" t="s">
        <v>114</v>
      </c>
    </row>
    <row r="92" spans="1:13" ht="15" hidden="1" x14ac:dyDescent="0.25">
      <c r="A92" s="34" t="s">
        <v>113</v>
      </c>
    </row>
    <row r="93" spans="1:13" ht="15" hidden="1" x14ac:dyDescent="0.25">
      <c r="A93" s="21" t="s">
        <v>126</v>
      </c>
    </row>
    <row r="94" spans="1:13" ht="15" hidden="1" x14ac:dyDescent="0.25">
      <c r="A94" s="34" t="s">
        <v>75</v>
      </c>
    </row>
    <row r="95" spans="1:13" ht="15" hidden="1" x14ac:dyDescent="0.25">
      <c r="A95" s="21" t="s">
        <v>129</v>
      </c>
    </row>
    <row r="96" spans="1:13" ht="15" hidden="1" x14ac:dyDescent="0.25">
      <c r="A96" s="34" t="s">
        <v>128</v>
      </c>
    </row>
    <row r="97" spans="1:1" ht="15" hidden="1" x14ac:dyDescent="0.25">
      <c r="A97" s="21" t="s">
        <v>139</v>
      </c>
    </row>
    <row r="98" spans="1:1" ht="15" hidden="1" x14ac:dyDescent="0.25">
      <c r="A98" s="34" t="s">
        <v>107</v>
      </c>
    </row>
    <row r="99" spans="1:1" ht="15" hidden="1" x14ac:dyDescent="0.25">
      <c r="A99" s="21" t="s">
        <v>141</v>
      </c>
    </row>
    <row r="100" spans="1:1" ht="15" hidden="1" x14ac:dyDescent="0.25">
      <c r="A100" s="34" t="s">
        <v>142</v>
      </c>
    </row>
    <row r="101" spans="1:1" ht="15" hidden="1" x14ac:dyDescent="0.25">
      <c r="A101" s="21" t="s">
        <v>155</v>
      </c>
    </row>
    <row r="102" spans="1:1" ht="15" hidden="1" x14ac:dyDescent="0.25">
      <c r="A102" s="34" t="s">
        <v>154</v>
      </c>
    </row>
    <row r="103" spans="1:1" ht="15" x14ac:dyDescent="0.25">
      <c r="A103" s="21" t="s">
        <v>157</v>
      </c>
    </row>
    <row r="104" spans="1:1" ht="15" x14ac:dyDescent="0.25">
      <c r="A104" s="34" t="s">
        <v>158</v>
      </c>
    </row>
    <row r="111" spans="1:1" ht="16.5" x14ac:dyDescent="0.3">
      <c r="A111" s="12" t="s">
        <v>29</v>
      </c>
    </row>
    <row r="112" spans="1:1" ht="16.5" x14ac:dyDescent="0.3">
      <c r="A112" s="12" t="s">
        <v>31</v>
      </c>
    </row>
    <row r="113" spans="1:1" ht="16.5" x14ac:dyDescent="0.3">
      <c r="A113" s="12" t="s">
        <v>30</v>
      </c>
    </row>
    <row r="114" spans="1:1" ht="16.5" x14ac:dyDescent="0.3">
      <c r="A114" s="12" t="s">
        <v>32</v>
      </c>
    </row>
  </sheetData>
  <mergeCells count="1">
    <mergeCell ref="B1:H1"/>
  </mergeCells>
  <phoneticPr fontId="0" type="noConversion"/>
  <hyperlinks>
    <hyperlink ref="A83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</vt:lpstr>
      <vt:lpstr>WORCESTER!Print_Area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2025-07-21T14:48:52Z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