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4C620354-1F95-46DA-BCD7-0FE0A4E5EB03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CENTRAL" sheetId="2" r:id="rId1"/>
  </sheets>
  <definedNames>
    <definedName name="_xlnm.Print_Area" localSheetId="0">CENTRAL!$A$1:$H$70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2" i="2" l="1"/>
  <c r="Q23" i="2"/>
  <c r="Q24" i="2"/>
  <c r="Q21" i="2"/>
  <c r="P68" i="2"/>
  <c r="Q62" i="2"/>
  <c r="Q64" i="2"/>
  <c r="Q65" i="2"/>
  <c r="O63" i="2"/>
  <c r="Q63" i="2" s="1"/>
  <c r="O61" i="2"/>
  <c r="O68" i="2" s="1"/>
  <c r="Q20" i="2"/>
  <c r="N19" i="2"/>
  <c r="Q19" i="2" s="1"/>
  <c r="Q59" i="2"/>
  <c r="M58" i="2"/>
  <c r="M68" i="2" s="1"/>
  <c r="L68" i="2"/>
  <c r="Q29" i="2"/>
  <c r="K68" i="2"/>
  <c r="Q8" i="2"/>
  <c r="Q9" i="2"/>
  <c r="J68" i="2"/>
  <c r="I53" i="2"/>
  <c r="Q53" i="2" s="1"/>
  <c r="Q52" i="2"/>
  <c r="Q54" i="2"/>
  <c r="Q55" i="2"/>
  <c r="Q56" i="2"/>
  <c r="Q57" i="2"/>
  <c r="I51" i="2"/>
  <c r="Q51" i="2" s="1"/>
  <c r="Q61" i="2" l="1"/>
  <c r="N68" i="2"/>
  <c r="Q58" i="2"/>
  <c r="Q18" i="2"/>
  <c r="H68" i="2"/>
  <c r="I68" i="2"/>
</calcChain>
</file>

<file path=xl/sharedStrings.xml><?xml version="1.0" encoding="utf-8"?>
<sst xmlns="http://schemas.openxmlformats.org/spreadsheetml/2006/main" count="182" uniqueCount="119">
  <si>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</si>
  <si>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</si>
  <si>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</si>
  <si>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</si>
  <si>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</si>
  <si>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</si>
  <si>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</si>
  <si>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</si>
  <si>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</si>
  <si>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</si>
  <si>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</si>
  <si>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</si>
  <si>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</si>
  <si>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</si>
  <si>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</si>
  <si>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</si>
  <si>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</si>
  <si>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</si>
  <si>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CT EOL 23CCWORCNEGREA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</si>
  <si>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</si>
  <si>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</si>
  <si>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</si>
  <si>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</si>
  <si>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</si>
  <si>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</si>
  <si>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</si>
  <si>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</si>
  <si>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</si>
  <si>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</si>
  <si>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</si>
  <si>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</si>
  <si>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</si>
  <si>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</si>
  <si>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</si>
  <si>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</si>
  <si>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</si>
  <si>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</si>
  <si>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</si>
  <si>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</si>
  <si>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</si>
  <si>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</si>
  <si>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</si>
  <si>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</si>
  <si>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</si>
  <si>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TO ADD WPP SNAP EXPANSION FUNDS</t>
  </si>
  <si>
    <t>INITIAL AWARD FY25</t>
  </si>
  <si>
    <t>CT EOL 25CCWORCWP</t>
  </si>
  <si>
    <t>INITIAL AWARD FY25 JUNE 5, 2024</t>
  </si>
  <si>
    <t>JULY 1, 2024-SEPT. 30, 2024</t>
  </si>
  <si>
    <t>F20243067</t>
  </si>
  <si>
    <t>BUDGET #1 FY25</t>
  </si>
  <si>
    <t>CT EOL 25CCWORCWIA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</si>
  <si>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</si>
  <si>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</si>
  <si>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</si>
  <si>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</si>
  <si>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</si>
  <si>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</si>
  <si>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WIOA FUNDS</t>
  </si>
  <si>
    <t>BUDGET #1 FY25 AUGUST 2, 2024</t>
  </si>
  <si>
    <t>BUDGET #2 FY25</t>
  </si>
  <si>
    <t>CT EOL 25CCWORCSOSWTF</t>
  </si>
  <si>
    <t>STATE ONE STOP</t>
  </si>
  <si>
    <t>JULY 1, 2024-JUNE 30, 2025</t>
  </si>
  <si>
    <t>STOSCC2025</t>
  </si>
  <si>
    <t>TO ADD SOS FUNDS</t>
  </si>
  <si>
    <t>BUDGET #2 FY25 SEPT 18, 2024</t>
  </si>
  <si>
    <t>BUDGET #3 FY25</t>
  </si>
  <si>
    <t>WORKFORCE TRAINING FUND</t>
  </si>
  <si>
    <t>WTRUSTF25</t>
  </si>
  <si>
    <t>TO ADD WTF FUNDS</t>
  </si>
  <si>
    <t>BUDGET #3 FY25 SEPT 20, 2024</t>
  </si>
  <si>
    <t>BUDGET #4 FY25</t>
  </si>
  <si>
    <t>CT EOL 25CCWORCVETSUI</t>
  </si>
  <si>
    <t>FVETS2024</t>
  </si>
  <si>
    <t>K111</t>
  </si>
  <si>
    <t>JULY 24, 2024-DECEMBER 31, 2024</t>
  </si>
  <si>
    <t xml:space="preserve">JVSG-GOLD </t>
  </si>
  <si>
    <t>BUDGET #4 FY25 OCT 11, 2024</t>
  </si>
  <si>
    <t>TO ADD JVSG FUNDS</t>
  </si>
  <si>
    <t>TO ADD WIOA ADULT FUNDS</t>
  </si>
  <si>
    <t>BUDGET #5 FY25 NOVEMBER 4, 2024</t>
  </si>
  <si>
    <t>FWIAADT25B</t>
  </si>
  <si>
    <t>BUDGET #5 FY25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</si>
  <si>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</si>
  <si>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</si>
  <si>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</si>
  <si>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</si>
  <si>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</si>
  <si>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</si>
  <si>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</si>
  <si>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</si>
  <si>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</si>
  <si>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</si>
  <si>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TO ADD FY25 DISLOCATED WORKER</t>
  </si>
  <si>
    <t>BUDGET #7 FY25 NOVEMBER 21, 2024</t>
  </si>
  <si>
    <t>DISLOCATED WORKER</t>
  </si>
  <si>
    <t>FWIADWK25A</t>
  </si>
  <si>
    <t>FWIADWK25B</t>
  </si>
  <si>
    <t>BUDGET #7 FY25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</si>
  <si>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</si>
  <si>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</si>
  <si>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</si>
  <si>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</si>
  <si>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</si>
  <si>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</si>
  <si>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</si>
  <si>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</si>
  <si>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</si>
  <si>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</si>
  <si>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</si>
  <si>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</si>
  <si>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</si>
  <si>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</si>
  <si>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</si>
  <si>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</si>
  <si>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</si>
  <si>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</si>
  <si>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#8 FY25 DECEMBER 20,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</si>
</sst>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14" fillId="0" borderId="1" xfId="0" quotePrefix="1" applyFont="1" applyBorder="1" applyAlignment="1">
      <alignment horizontal="center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20" fillId="0" borderId="1" xfId="0" applyFont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 wrapText="1"/>
    </xf>
    <xf numFmtId="0" fontId="20" fillId="0" borderId="1" xfId="0" quotePrefix="1" applyFont="1" applyBorder="1" applyAlignment="1">
      <alignment horizontal="center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2" fillId="0" borderId="1" xfId="1" applyFont="1" applyBorder="1"/>
    <xf numFmtId="0" fontId="22" fillId="0" borderId="7" xfId="0" applyFont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0" fontId="17" fillId="0" borderId="1" xfId="0" quotePrefix="1" applyFont="1" applyBorder="1" applyAlignment="1">
      <alignment horizontal="center"/>
    </xf>
    <xf numFmtId="44" fontId="12" fillId="0" borderId="2" xfId="1" applyFont="1" applyFill="1" applyBorder="1" applyAlignment="1">
      <alignment horizontal="center" wrapText="1"/>
    </xf>
    <xf numFmtId="7" fontId="12" fillId="0" borderId="0" xfId="0" applyNumberFormat="1" applyFont="1"/>
    <xf numFmtId="0" fontId="18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0" fontId="12" fillId="0" borderId="3" xfId="0" quotePrefix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5" fillId="2" borderId="0" xfId="3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44" fontId="26" fillId="2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8"/>
  <sheetViews>
    <sheetView tabSelected="1" topLeftCell="A3" zoomScale="110" zoomScaleNormal="110" workbookViewId="0">
      <selection activeCell="E23" sqref="E23"/>
    </sheetView>
  </sheetViews>
  <sheetFormatPr defaultColWidth="9.140625" defaultRowHeight="13.5" x14ac:dyDescent="0.25"/>
  <cols>
    <col min="1" max="1" width="88.140625" style="3" customWidth="1"/>
    <col min="2" max="2" width="42.140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2.42578125" style="2" customWidth="1"/>
    <col min="8" max="8" width="21.85546875" style="2" hidden="1" customWidth="1"/>
    <col min="9" max="10" width="18.5703125" style="2" hidden="1" customWidth="1"/>
    <col min="11" max="15" width="18" style="2" hidden="1" customWidth="1"/>
    <col min="16" max="16" width="18" style="2" customWidth="1"/>
    <col min="17" max="17" width="13.85546875" style="3" hidden="1" customWidth="1"/>
    <col min="18" max="18" width="13.28515625" style="3" bestFit="1" customWidth="1"/>
    <col min="19" max="16384" width="9.140625" style="3"/>
  </cols>
  <sheetData>
    <row r="1" spans="1:17" ht="20.25" x14ac:dyDescent="0.3">
      <c r="A1" s="3" t="s">
        <v>10</v>
      </c>
      <c r="B1" s="102" t="s">
        <v>9</v>
      </c>
      <c r="C1" s="103"/>
      <c r="D1" s="103"/>
      <c r="E1" s="103"/>
      <c r="F1" s="103"/>
      <c r="G1" s="103"/>
      <c r="H1" s="103"/>
      <c r="I1" s="33"/>
      <c r="J1" s="33"/>
      <c r="K1" s="33"/>
      <c r="L1" s="33"/>
      <c r="M1" s="33"/>
      <c r="N1" s="33"/>
      <c r="O1" s="33"/>
      <c r="P1" s="33"/>
    </row>
    <row r="2" spans="1:17" ht="20.25" x14ac:dyDescent="0.3">
      <c r="B2" s="8"/>
      <c r="C2" s="8"/>
      <c r="D2" s="8"/>
      <c r="E2" s="9"/>
      <c r="F2" s="9"/>
      <c r="G2" s="9"/>
    </row>
    <row r="3" spans="1:17" ht="20.25" x14ac:dyDescent="0.3">
      <c r="A3" s="4" t="s">
        <v>11</v>
      </c>
      <c r="B3" s="8" t="s">
        <v>7</v>
      </c>
      <c r="C3" s="1"/>
    </row>
    <row r="4" spans="1:17" ht="21" thickBot="1" x14ac:dyDescent="0.35">
      <c r="A4" s="4"/>
      <c r="B4" s="5"/>
      <c r="C4" s="1"/>
    </row>
    <row r="5" spans="1:17" s="12" customFormat="1" ht="30.75" thickBot="1" x14ac:dyDescent="0.35">
      <c r="A5" s="10"/>
      <c r="B5" s="11" t="s">
        <v>2</v>
      </c>
      <c r="C5" s="11" t="s">
        <v>3</v>
      </c>
      <c r="D5" s="11" t="s">
        <v>4</v>
      </c>
      <c r="E5" s="11" t="s">
        <v>5</v>
      </c>
      <c r="F5" s="11" t="s">
        <v>1</v>
      </c>
      <c r="G5" s="36" t="s">
        <v>28</v>
      </c>
      <c r="H5" s="11" t="s">
        <v>45</v>
      </c>
      <c r="I5" s="36" t="s">
        <v>50</v>
      </c>
      <c r="J5" s="36" t="s">
        <v>60</v>
      </c>
      <c r="K5" s="36" t="s">
        <v>67</v>
      </c>
      <c r="L5" s="36" t="s">
        <v>72</v>
      </c>
      <c r="M5" s="36" t="s">
        <v>83</v>
      </c>
      <c r="N5" s="36" t="s">
        <v>84</v>
      </c>
      <c r="O5" s="36" t="s">
        <v>99</v>
      </c>
      <c r="P5" s="36" t="s">
        <v>100</v>
      </c>
      <c r="Q5" s="28" t="s">
        <v>6</v>
      </c>
    </row>
    <row r="6" spans="1:17" s="6" customFormat="1" ht="16.5" hidden="1" x14ac:dyDescent="0.3">
      <c r="A6" s="11" t="s">
        <v>8</v>
      </c>
      <c r="B6" s="13"/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8"/>
    </row>
    <row r="7" spans="1:17" s="7" customFormat="1" ht="16.5" hidden="1" x14ac:dyDescent="0.3">
      <c r="A7" s="17" t="s">
        <v>61</v>
      </c>
      <c r="B7" s="13"/>
      <c r="C7" s="14"/>
      <c r="D7" s="14"/>
      <c r="E7" s="15"/>
      <c r="F7" s="16"/>
      <c r="G7" s="16"/>
      <c r="H7" s="17"/>
      <c r="I7" s="17"/>
      <c r="J7" s="17"/>
      <c r="K7" s="75"/>
      <c r="L7" s="75"/>
      <c r="M7" s="75"/>
      <c r="N7" s="75"/>
      <c r="O7" s="75"/>
      <c r="P7" s="75"/>
      <c r="Q7" s="77"/>
    </row>
    <row r="8" spans="1:17" s="7" customFormat="1" ht="16.5" hidden="1" x14ac:dyDescent="0.3">
      <c r="A8" s="29" t="s">
        <v>68</v>
      </c>
      <c r="B8" s="35" t="s">
        <v>63</v>
      </c>
      <c r="C8" s="76" t="s">
        <v>69</v>
      </c>
      <c r="D8" s="38" t="s">
        <v>22</v>
      </c>
      <c r="E8" s="39" t="s">
        <v>23</v>
      </c>
      <c r="F8" s="17" t="s">
        <v>14</v>
      </c>
      <c r="G8" s="17"/>
      <c r="H8" s="20"/>
      <c r="I8" s="20"/>
      <c r="J8" s="20"/>
      <c r="K8" s="75">
        <v>95000</v>
      </c>
      <c r="L8" s="75"/>
      <c r="M8" s="75"/>
      <c r="N8" s="75"/>
      <c r="O8" s="75"/>
      <c r="P8" s="75"/>
      <c r="Q8" s="40">
        <f>SUM(K8)</f>
        <v>95000</v>
      </c>
    </row>
    <row r="9" spans="1:17" s="7" customFormat="1" ht="16.5" hidden="1" x14ac:dyDescent="0.3">
      <c r="A9" s="31" t="s">
        <v>62</v>
      </c>
      <c r="B9" s="35" t="s">
        <v>63</v>
      </c>
      <c r="C9" s="74" t="s">
        <v>64</v>
      </c>
      <c r="D9" s="38" t="s">
        <v>26</v>
      </c>
      <c r="E9" s="38" t="s">
        <v>27</v>
      </c>
      <c r="F9" s="19" t="s">
        <v>12</v>
      </c>
      <c r="G9" s="19"/>
      <c r="H9" s="20"/>
      <c r="I9" s="20"/>
      <c r="J9" s="75">
        <v>686141.11</v>
      </c>
      <c r="K9" s="75"/>
      <c r="L9" s="75"/>
      <c r="M9" s="75"/>
      <c r="N9" s="75"/>
      <c r="O9" s="75"/>
      <c r="P9" s="75"/>
      <c r="Q9" s="40">
        <f>J9</f>
        <v>686141.11</v>
      </c>
    </row>
    <row r="10" spans="1:17" s="7" customFormat="1" ht="16.5" hidden="1" x14ac:dyDescent="0.3">
      <c r="A10" s="31"/>
      <c r="B10" s="19"/>
      <c r="C10" s="17"/>
      <c r="D10" s="17"/>
      <c r="E10" s="17"/>
      <c r="F10" s="19"/>
      <c r="G10" s="19"/>
      <c r="H10" s="20"/>
      <c r="I10" s="20"/>
      <c r="J10" s="20"/>
      <c r="K10" s="75"/>
      <c r="L10" s="75"/>
      <c r="M10" s="75"/>
      <c r="N10" s="75"/>
      <c r="O10" s="75"/>
      <c r="P10" s="75"/>
      <c r="Q10" s="40"/>
    </row>
    <row r="11" spans="1:17" s="7" customFormat="1" ht="16.5" x14ac:dyDescent="0.3">
      <c r="A11" s="31"/>
      <c r="B11" s="19"/>
      <c r="C11" s="30"/>
      <c r="D11" s="30"/>
      <c r="E11" s="30"/>
      <c r="F11" s="19"/>
      <c r="G11" s="19"/>
      <c r="H11" s="20"/>
      <c r="I11" s="20"/>
      <c r="J11" s="20"/>
      <c r="K11" s="75"/>
      <c r="L11" s="75"/>
      <c r="M11" s="75"/>
      <c r="N11" s="75"/>
      <c r="O11" s="75"/>
      <c r="P11" s="75"/>
      <c r="Q11" s="40"/>
    </row>
    <row r="12" spans="1:17" s="7" customFormat="1" ht="16.5" x14ac:dyDescent="0.3">
      <c r="A12" s="11" t="s">
        <v>8</v>
      </c>
      <c r="B12" s="19"/>
      <c r="C12" s="30"/>
      <c r="D12" s="30"/>
      <c r="E12" s="30"/>
      <c r="F12" s="19"/>
      <c r="G12" s="19"/>
      <c r="H12" s="20"/>
      <c r="I12" s="20"/>
      <c r="J12" s="20"/>
      <c r="K12" s="75"/>
      <c r="L12" s="75"/>
      <c r="M12" s="75"/>
      <c r="N12" s="75"/>
      <c r="O12" s="75"/>
      <c r="P12" s="75"/>
      <c r="Q12" s="40"/>
    </row>
    <row r="13" spans="1:17" s="7" customFormat="1" ht="16.5" x14ac:dyDescent="0.3">
      <c r="A13" s="17" t="s">
        <v>46</v>
      </c>
      <c r="B13" s="19"/>
      <c r="C13" s="30"/>
      <c r="D13" s="30"/>
      <c r="E13" s="30"/>
      <c r="F13" s="19"/>
      <c r="G13" s="19"/>
      <c r="H13" s="20"/>
      <c r="I13" s="20"/>
      <c r="J13" s="20"/>
      <c r="K13" s="75"/>
      <c r="L13" s="75"/>
      <c r="M13" s="75"/>
      <c r="N13" s="75"/>
      <c r="O13" s="75"/>
      <c r="P13" s="75"/>
      <c r="Q13" s="40"/>
    </row>
    <row r="14" spans="1:17" s="21" customFormat="1" ht="15" hidden="1" x14ac:dyDescent="0.25">
      <c r="A14" s="27"/>
      <c r="B14" s="19"/>
      <c r="C14" s="17"/>
      <c r="D14" s="17"/>
      <c r="E14" s="17"/>
      <c r="F14" s="19">
        <v>17.207000000000001</v>
      </c>
      <c r="G14" s="73" t="s">
        <v>29</v>
      </c>
      <c r="H14" s="20"/>
      <c r="I14" s="20"/>
      <c r="J14" s="20"/>
      <c r="K14" s="75"/>
      <c r="L14" s="75"/>
      <c r="M14" s="75"/>
      <c r="N14" s="75"/>
      <c r="O14" s="75"/>
      <c r="P14" s="75"/>
      <c r="Q14" s="40"/>
    </row>
    <row r="15" spans="1:17" s="21" customFormat="1" ht="15" hidden="1" x14ac:dyDescent="0.25">
      <c r="A15" s="27"/>
      <c r="B15" s="19"/>
      <c r="C15" s="17"/>
      <c r="D15" s="17"/>
      <c r="E15" s="17"/>
      <c r="F15" s="19">
        <v>17.207000000000001</v>
      </c>
      <c r="G15" s="73" t="s">
        <v>29</v>
      </c>
      <c r="H15" s="20"/>
      <c r="I15" s="20"/>
      <c r="J15" s="20"/>
      <c r="K15" s="75"/>
      <c r="L15" s="75"/>
      <c r="M15" s="75"/>
      <c r="N15" s="75"/>
      <c r="O15" s="75"/>
      <c r="P15" s="75"/>
      <c r="Q15" s="40"/>
    </row>
    <row r="16" spans="1:17" s="21" customFormat="1" ht="15" hidden="1" x14ac:dyDescent="0.25">
      <c r="A16" s="27"/>
      <c r="B16" s="19"/>
      <c r="C16" s="17"/>
      <c r="D16" s="17"/>
      <c r="E16" s="17"/>
      <c r="F16" s="19" t="s">
        <v>13</v>
      </c>
      <c r="G16" s="73" t="s">
        <v>29</v>
      </c>
      <c r="H16" s="20"/>
      <c r="I16" s="20"/>
      <c r="J16" s="20"/>
      <c r="K16" s="75"/>
      <c r="L16" s="75"/>
      <c r="M16" s="75"/>
      <c r="N16" s="75"/>
      <c r="O16" s="75"/>
      <c r="P16" s="75"/>
      <c r="Q16" s="40"/>
    </row>
    <row r="17" spans="1:18" s="21" customFormat="1" ht="15" hidden="1" x14ac:dyDescent="0.25">
      <c r="A17" s="27"/>
      <c r="B17" s="19"/>
      <c r="C17" s="17"/>
      <c r="D17" s="17"/>
      <c r="E17" s="17"/>
      <c r="F17" s="19" t="s">
        <v>13</v>
      </c>
      <c r="G17" s="73" t="s">
        <v>29</v>
      </c>
      <c r="H17" s="20"/>
      <c r="I17" s="20"/>
      <c r="J17" s="20"/>
      <c r="K17" s="75"/>
      <c r="L17" s="75"/>
      <c r="M17" s="75"/>
      <c r="N17" s="75"/>
      <c r="O17" s="75"/>
      <c r="P17" s="75"/>
      <c r="Q17" s="40"/>
    </row>
    <row r="18" spans="1:18" s="21" customFormat="1" ht="15" hidden="1" x14ac:dyDescent="0.25">
      <c r="A18" s="86" t="s">
        <v>43</v>
      </c>
      <c r="B18" s="19" t="s">
        <v>48</v>
      </c>
      <c r="C18" s="87" t="s">
        <v>49</v>
      </c>
      <c r="D18" s="17" t="s">
        <v>15</v>
      </c>
      <c r="E18" s="17" t="s">
        <v>16</v>
      </c>
      <c r="F18" s="17">
        <v>10.561</v>
      </c>
      <c r="G18" s="88"/>
      <c r="H18" s="75">
        <v>4724.0100000000011</v>
      </c>
      <c r="I18" s="20"/>
      <c r="J18" s="20"/>
      <c r="K18" s="75"/>
      <c r="L18" s="75"/>
      <c r="M18" s="75"/>
      <c r="N18" s="75"/>
      <c r="O18" s="75"/>
      <c r="P18" s="75"/>
      <c r="Q18" s="40">
        <f>SUM(H18:I18)</f>
        <v>4724.0100000000011</v>
      </c>
    </row>
    <row r="19" spans="1:18" s="21" customFormat="1" ht="16.5" hidden="1" x14ac:dyDescent="0.25">
      <c r="A19" s="95" t="s">
        <v>93</v>
      </c>
      <c r="B19" s="19" t="s">
        <v>86</v>
      </c>
      <c r="C19" s="17" t="s">
        <v>87</v>
      </c>
      <c r="D19" s="17" t="s">
        <v>88</v>
      </c>
      <c r="E19" s="17" t="s">
        <v>89</v>
      </c>
      <c r="F19" s="90"/>
      <c r="G19" s="88"/>
      <c r="H19" s="75"/>
      <c r="I19" s="20"/>
      <c r="J19" s="20"/>
      <c r="K19" s="75"/>
      <c r="L19" s="75"/>
      <c r="M19" s="75"/>
      <c r="N19" s="75">
        <f>133419.77-1</f>
        <v>133418.76999999999</v>
      </c>
      <c r="O19" s="75"/>
      <c r="P19" s="75"/>
      <c r="Q19" s="40">
        <f>N19</f>
        <v>133418.76999999999</v>
      </c>
    </row>
    <row r="20" spans="1:18" s="21" customFormat="1" ht="16.5" hidden="1" x14ac:dyDescent="0.25">
      <c r="A20" s="95" t="s">
        <v>93</v>
      </c>
      <c r="B20" s="19" t="s">
        <v>90</v>
      </c>
      <c r="C20" s="17" t="s">
        <v>87</v>
      </c>
      <c r="D20" s="17" t="s">
        <v>88</v>
      </c>
      <c r="E20" s="17" t="s">
        <v>89</v>
      </c>
      <c r="F20" s="90"/>
      <c r="G20" s="88"/>
      <c r="H20" s="75"/>
      <c r="I20" s="20"/>
      <c r="J20" s="20"/>
      <c r="K20" s="75"/>
      <c r="L20" s="75"/>
      <c r="M20" s="75"/>
      <c r="N20" s="75">
        <v>1</v>
      </c>
      <c r="O20" s="75"/>
      <c r="P20" s="75"/>
      <c r="Q20" s="40">
        <f>N20</f>
        <v>1</v>
      </c>
    </row>
    <row r="21" spans="1:18" s="21" customFormat="1" ht="16.5" x14ac:dyDescent="0.3">
      <c r="A21" s="95" t="s">
        <v>101</v>
      </c>
      <c r="B21" s="19" t="s">
        <v>53</v>
      </c>
      <c r="C21" s="97" t="s">
        <v>102</v>
      </c>
      <c r="D21" s="98" t="s">
        <v>103</v>
      </c>
      <c r="E21" s="17" t="s">
        <v>104</v>
      </c>
      <c r="F21" s="90"/>
      <c r="G21" s="88"/>
      <c r="H21" s="75"/>
      <c r="I21" s="20"/>
      <c r="J21" s="20"/>
      <c r="K21" s="75"/>
      <c r="L21" s="75"/>
      <c r="M21" s="75"/>
      <c r="N21" s="75"/>
      <c r="O21" s="75"/>
      <c r="P21" s="75">
        <v>4240</v>
      </c>
      <c r="Q21" s="40">
        <f>P21</f>
        <v>4240</v>
      </c>
    </row>
    <row r="22" spans="1:18" s="21" customFormat="1" ht="16.5" x14ac:dyDescent="0.25">
      <c r="A22" s="95" t="s">
        <v>105</v>
      </c>
      <c r="B22" s="19" t="s">
        <v>53</v>
      </c>
      <c r="C22" s="99" t="s">
        <v>106</v>
      </c>
      <c r="D22" s="99" t="s">
        <v>107</v>
      </c>
      <c r="E22" s="17" t="s">
        <v>108</v>
      </c>
      <c r="F22" s="90"/>
      <c r="G22" s="88"/>
      <c r="H22" s="75"/>
      <c r="I22" s="20"/>
      <c r="J22" s="20"/>
      <c r="K22" s="75"/>
      <c r="L22" s="75"/>
      <c r="M22" s="75"/>
      <c r="N22" s="75"/>
      <c r="O22" s="75"/>
      <c r="P22" s="75">
        <v>13768.33</v>
      </c>
      <c r="Q22" s="40">
        <f t="shared" ref="Q22:Q24" si="0">P22</f>
        <v>13768.33</v>
      </c>
    </row>
    <row r="23" spans="1:18" s="21" customFormat="1" ht="16.5" x14ac:dyDescent="0.25">
      <c r="A23" s="95" t="s">
        <v>109</v>
      </c>
      <c r="B23" s="19" t="s">
        <v>53</v>
      </c>
      <c r="C23" s="100" t="s">
        <v>110</v>
      </c>
      <c r="D23" s="100" t="s">
        <v>111</v>
      </c>
      <c r="E23" s="17" t="s">
        <v>112</v>
      </c>
      <c r="F23" s="90"/>
      <c r="G23" s="88"/>
      <c r="H23" s="75"/>
      <c r="I23" s="20"/>
      <c r="J23" s="20"/>
      <c r="K23" s="75"/>
      <c r="L23" s="75"/>
      <c r="M23" s="75"/>
      <c r="N23" s="75"/>
      <c r="O23" s="75"/>
      <c r="P23" s="75">
        <v>18357.78</v>
      </c>
      <c r="Q23" s="40">
        <f t="shared" si="0"/>
        <v>18357.78</v>
      </c>
    </row>
    <row r="24" spans="1:18" s="21" customFormat="1" ht="16.5" x14ac:dyDescent="0.3">
      <c r="A24" s="95" t="s">
        <v>113</v>
      </c>
      <c r="B24" s="19" t="s">
        <v>53</v>
      </c>
      <c r="C24" s="101" t="s">
        <v>114</v>
      </c>
      <c r="D24" s="101" t="s">
        <v>115</v>
      </c>
      <c r="E24" s="17" t="s">
        <v>116</v>
      </c>
      <c r="F24" s="90"/>
      <c r="G24" s="88"/>
      <c r="H24" s="75"/>
      <c r="I24" s="20"/>
      <c r="J24" s="20"/>
      <c r="K24" s="75"/>
      <c r="L24" s="75"/>
      <c r="M24" s="75"/>
      <c r="N24" s="75"/>
      <c r="O24" s="75"/>
      <c r="P24" s="75">
        <v>14635.26</v>
      </c>
      <c r="Q24" s="40">
        <f t="shared" si="0"/>
        <v>14635.26</v>
      </c>
    </row>
    <row r="25" spans="1:18" s="21" customFormat="1" ht="15" x14ac:dyDescent="0.25">
      <c r="A25" s="86"/>
      <c r="B25" s="19"/>
      <c r="C25" s="87"/>
      <c r="D25" s="89"/>
      <c r="E25" s="90"/>
      <c r="F25" s="90"/>
      <c r="G25" s="88"/>
      <c r="H25" s="75"/>
      <c r="I25" s="20"/>
      <c r="J25" s="20"/>
      <c r="K25" s="75"/>
      <c r="L25" s="75"/>
      <c r="M25" s="75"/>
      <c r="N25" s="75"/>
      <c r="O25" s="75"/>
      <c r="P25" s="75"/>
      <c r="Q25" s="40"/>
    </row>
    <row r="26" spans="1:18" s="21" customFormat="1" ht="15" x14ac:dyDescent="0.25">
      <c r="A26" s="27"/>
      <c r="B26" s="83"/>
      <c r="C26" s="17"/>
      <c r="D26" s="89"/>
      <c r="E26" s="90"/>
      <c r="F26" s="88"/>
      <c r="G26" s="88"/>
      <c r="H26" s="79"/>
      <c r="I26" s="79"/>
      <c r="J26" s="79"/>
      <c r="K26" s="79"/>
      <c r="L26" s="79"/>
      <c r="M26" s="79"/>
      <c r="N26" s="79"/>
      <c r="O26" s="79"/>
      <c r="P26" s="79"/>
      <c r="Q26" s="40"/>
    </row>
    <row r="27" spans="1:18" s="44" customFormat="1" ht="16.5" hidden="1" x14ac:dyDescent="0.3">
      <c r="A27" s="47" t="s">
        <v>8</v>
      </c>
      <c r="B27" s="42"/>
      <c r="C27" s="48"/>
      <c r="D27" s="48"/>
      <c r="E27" s="49"/>
      <c r="F27" s="42"/>
      <c r="G27" s="42"/>
      <c r="H27" s="46"/>
      <c r="I27" s="46"/>
      <c r="J27" s="46"/>
      <c r="K27" s="46"/>
      <c r="L27" s="46"/>
      <c r="M27" s="46"/>
      <c r="N27" s="46"/>
      <c r="O27" s="46"/>
      <c r="P27" s="46"/>
      <c r="Q27" s="43"/>
    </row>
    <row r="28" spans="1:18" s="44" customFormat="1" ht="16.5" hidden="1" x14ac:dyDescent="0.3">
      <c r="A28" s="32" t="s">
        <v>73</v>
      </c>
      <c r="B28" s="42"/>
      <c r="C28" s="50"/>
      <c r="D28" s="48"/>
      <c r="E28" s="51"/>
      <c r="F28" s="42"/>
      <c r="G28" s="42"/>
      <c r="H28" s="46"/>
      <c r="I28" s="46"/>
      <c r="J28" s="46"/>
      <c r="K28" s="46"/>
      <c r="L28" s="46"/>
      <c r="M28" s="46"/>
      <c r="N28" s="46"/>
      <c r="O28" s="46"/>
      <c r="P28" s="46"/>
      <c r="Q28" s="43"/>
    </row>
    <row r="29" spans="1:18" s="44" customFormat="1" ht="16.5" hidden="1" x14ac:dyDescent="0.3">
      <c r="A29" s="52" t="s">
        <v>77</v>
      </c>
      <c r="B29" s="41" t="s">
        <v>76</v>
      </c>
      <c r="C29" s="53" t="s">
        <v>74</v>
      </c>
      <c r="D29" s="32" t="s">
        <v>21</v>
      </c>
      <c r="E29" s="51" t="s">
        <v>75</v>
      </c>
      <c r="F29" s="54">
        <v>17.800999999999998</v>
      </c>
      <c r="G29" s="55" t="s">
        <v>30</v>
      </c>
      <c r="H29" s="46"/>
      <c r="I29" s="46"/>
      <c r="J29" s="46"/>
      <c r="K29" s="46"/>
      <c r="L29" s="46">
        <v>14900</v>
      </c>
      <c r="M29" s="46"/>
      <c r="N29" s="46"/>
      <c r="O29" s="46"/>
      <c r="P29" s="46"/>
      <c r="Q29" s="43">
        <f>L29</f>
        <v>14900</v>
      </c>
    </row>
    <row r="30" spans="1:18" s="44" customFormat="1" ht="16.5" hidden="1" x14ac:dyDescent="0.3">
      <c r="A30" s="56"/>
      <c r="B30" s="41"/>
      <c r="C30" s="50"/>
      <c r="D30" s="50"/>
      <c r="E30" s="51"/>
      <c r="F30" s="54"/>
      <c r="G30" s="54"/>
      <c r="H30" s="46"/>
      <c r="I30" s="46"/>
      <c r="J30" s="46"/>
      <c r="K30" s="46"/>
      <c r="L30" s="46"/>
      <c r="M30" s="46"/>
      <c r="N30" s="46"/>
      <c r="O30" s="46"/>
      <c r="P30" s="46"/>
      <c r="Q30" s="43"/>
    </row>
    <row r="31" spans="1:18" s="44" customFormat="1" ht="16.5" hidden="1" x14ac:dyDescent="0.3">
      <c r="A31" s="52"/>
      <c r="B31" s="41"/>
      <c r="C31" s="32"/>
      <c r="D31" s="50"/>
      <c r="E31" s="32"/>
      <c r="F31" s="32"/>
      <c r="G31" s="32"/>
      <c r="H31" s="46"/>
      <c r="I31" s="46"/>
      <c r="J31" s="46"/>
      <c r="K31" s="46"/>
      <c r="L31" s="46"/>
      <c r="M31" s="46"/>
      <c r="N31" s="46"/>
      <c r="O31" s="46"/>
      <c r="P31" s="46"/>
      <c r="Q31" s="43"/>
      <c r="R31" s="57"/>
    </row>
    <row r="32" spans="1:18" s="44" customFormat="1" ht="16.5" hidden="1" x14ac:dyDescent="0.3">
      <c r="A32" s="45"/>
      <c r="B32" s="41"/>
      <c r="C32" s="50"/>
      <c r="D32" s="48"/>
      <c r="E32" s="50"/>
      <c r="F32" s="41"/>
      <c r="G32" s="41"/>
      <c r="H32" s="46"/>
      <c r="I32" s="46"/>
      <c r="J32" s="46"/>
      <c r="K32" s="46"/>
      <c r="L32" s="46"/>
      <c r="M32" s="46"/>
      <c r="N32" s="46"/>
      <c r="O32" s="46"/>
      <c r="P32" s="46"/>
      <c r="Q32" s="43"/>
    </row>
    <row r="33" spans="1:18" s="44" customFormat="1" ht="16.5" hidden="1" x14ac:dyDescent="0.3">
      <c r="A33" s="45"/>
      <c r="B33" s="41"/>
      <c r="C33" s="32"/>
      <c r="D33" s="32"/>
      <c r="E33" s="32"/>
      <c r="F33" s="41"/>
      <c r="G33" s="41"/>
      <c r="H33" s="46"/>
      <c r="I33" s="46"/>
      <c r="J33" s="46"/>
      <c r="K33" s="46"/>
      <c r="L33" s="46"/>
      <c r="M33" s="46"/>
      <c r="N33" s="46"/>
      <c r="O33" s="46"/>
      <c r="P33" s="46"/>
      <c r="Q33" s="43"/>
    </row>
    <row r="34" spans="1:18" s="44" customFormat="1" ht="16.5" hidden="1" x14ac:dyDescent="0.3">
      <c r="A34" s="47" t="s">
        <v>8</v>
      </c>
      <c r="B34" s="41"/>
      <c r="C34" s="32"/>
      <c r="D34" s="32"/>
      <c r="E34" s="32"/>
      <c r="F34" s="41"/>
      <c r="G34" s="41"/>
      <c r="H34" s="46"/>
      <c r="I34" s="46"/>
      <c r="J34" s="46"/>
      <c r="K34" s="46"/>
      <c r="L34" s="46"/>
      <c r="M34" s="46"/>
      <c r="N34" s="46"/>
      <c r="O34" s="46"/>
      <c r="P34" s="46"/>
      <c r="Q34" s="43"/>
    </row>
    <row r="35" spans="1:18" s="59" customFormat="1" ht="16.5" hidden="1" x14ac:dyDescent="0.3">
      <c r="A35" s="32" t="s">
        <v>31</v>
      </c>
      <c r="B35" s="58"/>
      <c r="C35" s="37"/>
      <c r="D35" s="37"/>
      <c r="E35" s="58"/>
      <c r="F35" s="58"/>
      <c r="G35" s="58"/>
      <c r="H35" s="46"/>
      <c r="I35" s="46"/>
      <c r="J35" s="46"/>
      <c r="K35" s="46"/>
      <c r="L35" s="46"/>
      <c r="M35" s="46"/>
      <c r="N35" s="46"/>
      <c r="O35" s="46"/>
      <c r="P35" s="46"/>
      <c r="Q35" s="43"/>
    </row>
    <row r="36" spans="1:18" s="44" customFormat="1" ht="16.5" hidden="1" x14ac:dyDescent="0.3">
      <c r="A36" s="45" t="s">
        <v>34</v>
      </c>
      <c r="B36" s="41" t="s">
        <v>19</v>
      </c>
      <c r="C36" s="53" t="s">
        <v>35</v>
      </c>
      <c r="D36" s="60" t="s">
        <v>36</v>
      </c>
      <c r="E36" s="60" t="s">
        <v>37</v>
      </c>
      <c r="F36" s="32">
        <v>17.245000000000001</v>
      </c>
      <c r="G36" s="55" t="s">
        <v>32</v>
      </c>
      <c r="H36" s="46"/>
      <c r="I36" s="46"/>
      <c r="J36" s="46"/>
      <c r="K36" s="46"/>
      <c r="L36" s="46"/>
      <c r="M36" s="46"/>
      <c r="N36" s="46"/>
      <c r="O36" s="46"/>
      <c r="P36" s="46"/>
      <c r="Q36" s="43"/>
    </row>
    <row r="37" spans="1:18" s="59" customFormat="1" ht="16.5" hidden="1" x14ac:dyDescent="0.3">
      <c r="A37" s="45" t="s">
        <v>34</v>
      </c>
      <c r="B37" s="41" t="s">
        <v>38</v>
      </c>
      <c r="C37" s="53" t="s">
        <v>35</v>
      </c>
      <c r="D37" s="60" t="s">
        <v>36</v>
      </c>
      <c r="E37" s="60" t="s">
        <v>37</v>
      </c>
      <c r="F37" s="32">
        <v>17.245000000000001</v>
      </c>
      <c r="G37" s="55" t="s">
        <v>32</v>
      </c>
      <c r="H37" s="46"/>
      <c r="I37" s="46"/>
      <c r="J37" s="46"/>
      <c r="K37" s="46"/>
      <c r="L37" s="46"/>
      <c r="M37" s="46"/>
      <c r="N37" s="46"/>
      <c r="O37" s="46"/>
      <c r="P37" s="46"/>
      <c r="Q37" s="43"/>
    </row>
    <row r="38" spans="1:18" s="59" customFormat="1" ht="16.5" hidden="1" x14ac:dyDescent="0.3">
      <c r="A38" s="45"/>
      <c r="B38" s="41"/>
      <c r="C38" s="32"/>
      <c r="D38" s="32"/>
      <c r="E38" s="32"/>
      <c r="F38" s="32"/>
      <c r="G38" s="32"/>
      <c r="H38" s="46"/>
      <c r="I38" s="46"/>
      <c r="J38" s="46"/>
      <c r="K38" s="46"/>
      <c r="L38" s="46"/>
      <c r="M38" s="46"/>
      <c r="N38" s="46"/>
      <c r="O38" s="46"/>
      <c r="P38" s="46"/>
      <c r="Q38" s="43"/>
    </row>
    <row r="39" spans="1:18" s="59" customFormat="1" ht="16.5" hidden="1" x14ac:dyDescent="0.3">
      <c r="A39" s="52"/>
      <c r="B39" s="61"/>
      <c r="C39" s="32"/>
      <c r="D39" s="32"/>
      <c r="E39" s="32"/>
      <c r="F39" s="32"/>
      <c r="G39" s="32"/>
      <c r="H39" s="46"/>
      <c r="I39" s="46"/>
      <c r="J39" s="46"/>
      <c r="K39" s="46"/>
      <c r="L39" s="46"/>
      <c r="M39" s="46"/>
      <c r="N39" s="46"/>
      <c r="O39" s="46"/>
      <c r="P39" s="46"/>
      <c r="Q39" s="43"/>
    </row>
    <row r="40" spans="1:18" s="59" customFormat="1" ht="16.5" hidden="1" x14ac:dyDescent="0.3">
      <c r="A40" s="52"/>
      <c r="B40" s="41"/>
      <c r="C40" s="32"/>
      <c r="D40" s="32"/>
      <c r="E40" s="32"/>
      <c r="F40" s="32"/>
      <c r="G40" s="32"/>
      <c r="H40" s="46"/>
      <c r="I40" s="46"/>
      <c r="J40" s="46"/>
      <c r="K40" s="46"/>
      <c r="L40" s="46"/>
      <c r="M40" s="46"/>
      <c r="N40" s="46"/>
      <c r="O40" s="46"/>
      <c r="P40" s="46"/>
      <c r="Q40" s="43"/>
    </row>
    <row r="41" spans="1:18" s="44" customFormat="1" ht="16.5" hidden="1" x14ac:dyDescent="0.3">
      <c r="A41" s="52"/>
      <c r="B41" s="41"/>
      <c r="C41" s="32"/>
      <c r="D41" s="32"/>
      <c r="E41" s="32"/>
      <c r="F41" s="32"/>
      <c r="G41" s="32"/>
      <c r="H41" s="46"/>
      <c r="I41" s="46"/>
      <c r="J41" s="46"/>
      <c r="K41" s="46"/>
      <c r="L41" s="46"/>
      <c r="M41" s="46"/>
      <c r="N41" s="46"/>
      <c r="O41" s="46"/>
      <c r="P41" s="46"/>
      <c r="Q41" s="43"/>
    </row>
    <row r="42" spans="1:18" s="44" customFormat="1" ht="16.5" hidden="1" x14ac:dyDescent="0.3">
      <c r="A42" s="47" t="s">
        <v>8</v>
      </c>
      <c r="B42" s="58"/>
      <c r="C42" s="62"/>
      <c r="D42" s="62"/>
      <c r="E42" s="63"/>
      <c r="F42" s="37"/>
      <c r="G42" s="37"/>
      <c r="H42" s="46"/>
      <c r="I42" s="46"/>
      <c r="J42" s="46"/>
      <c r="K42" s="46"/>
      <c r="L42" s="46"/>
      <c r="M42" s="46"/>
      <c r="N42" s="46"/>
      <c r="O42" s="46"/>
      <c r="P42" s="46"/>
      <c r="Q42" s="43"/>
    </row>
    <row r="43" spans="1:18" s="44" customFormat="1" ht="16.5" hidden="1" x14ac:dyDescent="0.3">
      <c r="A43" s="32" t="s">
        <v>18</v>
      </c>
      <c r="B43" s="58"/>
      <c r="C43" s="62"/>
      <c r="D43" s="62"/>
      <c r="E43" s="63"/>
      <c r="F43" s="37"/>
      <c r="G43" s="37"/>
      <c r="H43" s="46"/>
      <c r="I43" s="46"/>
      <c r="J43" s="46"/>
      <c r="K43" s="46"/>
      <c r="L43" s="46"/>
      <c r="M43" s="46"/>
      <c r="N43" s="46"/>
      <c r="O43" s="46"/>
      <c r="P43" s="46"/>
      <c r="Q43" s="43"/>
    </row>
    <row r="44" spans="1:18" s="44" customFormat="1" ht="16.5" hidden="1" x14ac:dyDescent="0.3">
      <c r="A44" s="64"/>
      <c r="B44" s="65"/>
      <c r="C44" s="32"/>
      <c r="D44" s="32"/>
      <c r="E44" s="32"/>
      <c r="F44" s="32">
        <v>17.225000000000001</v>
      </c>
      <c r="G44" s="32"/>
      <c r="H44" s="46"/>
      <c r="I44" s="46"/>
      <c r="J44" s="46"/>
      <c r="K44" s="46"/>
      <c r="L44" s="46"/>
      <c r="M44" s="46"/>
      <c r="N44" s="46"/>
      <c r="O44" s="46"/>
      <c r="P44" s="46"/>
      <c r="Q44" s="43"/>
    </row>
    <row r="45" spans="1:18" s="44" customFormat="1" ht="16.5" hidden="1" x14ac:dyDescent="0.3">
      <c r="A45" s="64"/>
      <c r="B45" s="66"/>
      <c r="C45" s="32"/>
      <c r="D45" s="32"/>
      <c r="E45" s="32"/>
      <c r="F45" s="32">
        <v>17.225000000000001</v>
      </c>
      <c r="G45" s="32"/>
      <c r="H45" s="46"/>
      <c r="I45" s="46"/>
      <c r="J45" s="46"/>
      <c r="K45" s="46"/>
      <c r="L45" s="46"/>
      <c r="M45" s="46"/>
      <c r="N45" s="46"/>
      <c r="O45" s="46"/>
      <c r="P45" s="46"/>
      <c r="Q45" s="43"/>
    </row>
    <row r="46" spans="1:18" s="44" customFormat="1" ht="16.5" hidden="1" x14ac:dyDescent="0.3">
      <c r="A46" s="52"/>
      <c r="B46" s="41"/>
      <c r="C46" s="32"/>
      <c r="D46" s="32"/>
      <c r="E46" s="32"/>
      <c r="F46" s="32"/>
      <c r="G46" s="32"/>
      <c r="H46" s="46"/>
      <c r="I46" s="46"/>
      <c r="J46" s="46"/>
      <c r="K46" s="46"/>
      <c r="L46" s="46"/>
      <c r="M46" s="46"/>
      <c r="N46" s="46"/>
      <c r="O46" s="46"/>
      <c r="P46" s="46"/>
      <c r="Q46" s="43"/>
      <c r="R46" s="67"/>
    </row>
    <row r="47" spans="1:18" s="44" customFormat="1" ht="16.5" hidden="1" x14ac:dyDescent="0.3">
      <c r="A47" s="45"/>
      <c r="B47" s="41"/>
      <c r="C47" s="50"/>
      <c r="D47" s="50"/>
      <c r="E47" s="51"/>
      <c r="F47" s="32"/>
      <c r="G47" s="32"/>
      <c r="H47" s="46"/>
      <c r="I47" s="46"/>
      <c r="J47" s="46"/>
      <c r="K47" s="46"/>
      <c r="L47" s="46"/>
      <c r="M47" s="46"/>
      <c r="N47" s="46"/>
      <c r="O47" s="46"/>
      <c r="P47" s="46"/>
      <c r="Q47" s="43"/>
    </row>
    <row r="48" spans="1:18" s="59" customFormat="1" ht="16.5" hidden="1" x14ac:dyDescent="0.3">
      <c r="A48" s="68"/>
      <c r="B48" s="58"/>
      <c r="C48" s="62"/>
      <c r="D48" s="62"/>
      <c r="E48" s="62"/>
      <c r="F48" s="58"/>
      <c r="G48" s="58"/>
      <c r="H48" s="46"/>
      <c r="I48" s="46"/>
      <c r="J48" s="46"/>
      <c r="K48" s="46"/>
      <c r="L48" s="46"/>
      <c r="M48" s="46"/>
      <c r="N48" s="46"/>
      <c r="O48" s="46"/>
      <c r="P48" s="46"/>
      <c r="Q48" s="43"/>
    </row>
    <row r="49" spans="1:18" s="21" customFormat="1" ht="16.5" hidden="1" x14ac:dyDescent="0.3">
      <c r="A49" s="11" t="s">
        <v>8</v>
      </c>
      <c r="B49" s="13"/>
      <c r="C49" s="14"/>
      <c r="D49" s="14"/>
      <c r="E49" s="14"/>
      <c r="F49" s="13"/>
      <c r="G49" s="13"/>
      <c r="H49" s="79"/>
      <c r="I49" s="79"/>
      <c r="J49" s="79"/>
      <c r="K49" s="79"/>
      <c r="L49" s="79"/>
      <c r="M49" s="79"/>
      <c r="N49" s="79"/>
      <c r="O49" s="79"/>
      <c r="P49" s="79"/>
      <c r="Q49" s="40"/>
    </row>
    <row r="50" spans="1:18" s="21" customFormat="1" ht="16.5" hidden="1" x14ac:dyDescent="0.3">
      <c r="A50" s="17" t="s">
        <v>51</v>
      </c>
      <c r="B50" s="13"/>
      <c r="C50" s="14"/>
      <c r="D50" s="14"/>
      <c r="E50" s="14"/>
      <c r="F50" s="16"/>
      <c r="G50" s="16"/>
      <c r="H50" s="79"/>
      <c r="I50" s="79"/>
      <c r="J50" s="79"/>
      <c r="K50" s="79"/>
      <c r="L50" s="79"/>
      <c r="M50" s="79"/>
      <c r="N50" s="79"/>
      <c r="O50" s="79"/>
      <c r="P50" s="79"/>
      <c r="Q50" s="40"/>
    </row>
    <row r="51" spans="1:18" s="12" customFormat="1" ht="16.5" hidden="1" x14ac:dyDescent="0.3">
      <c r="A51" s="72" t="s">
        <v>52</v>
      </c>
      <c r="B51" s="19" t="s">
        <v>53</v>
      </c>
      <c r="C51" s="73" t="s">
        <v>54</v>
      </c>
      <c r="D51" s="17" t="s">
        <v>20</v>
      </c>
      <c r="E51" s="17">
        <v>6501</v>
      </c>
      <c r="F51" s="19">
        <v>17.259</v>
      </c>
      <c r="G51" s="80" t="s">
        <v>33</v>
      </c>
      <c r="H51" s="81"/>
      <c r="I51" s="81">
        <f>1077858-1</f>
        <v>1077857</v>
      </c>
      <c r="J51" s="81"/>
      <c r="K51" s="81"/>
      <c r="L51" s="81"/>
      <c r="M51" s="81"/>
      <c r="N51" s="81"/>
      <c r="O51" s="81"/>
      <c r="P51" s="81"/>
      <c r="Q51" s="40">
        <f>SUM(I51)</f>
        <v>1077857</v>
      </c>
    </row>
    <row r="52" spans="1:18" s="12" customFormat="1" ht="16.5" hidden="1" x14ac:dyDescent="0.3">
      <c r="A52" s="72" t="s">
        <v>52</v>
      </c>
      <c r="B52" s="19" t="s">
        <v>55</v>
      </c>
      <c r="C52" s="73" t="s">
        <v>54</v>
      </c>
      <c r="D52" s="17" t="s">
        <v>20</v>
      </c>
      <c r="E52" s="17">
        <v>6501</v>
      </c>
      <c r="F52" s="19">
        <v>17.259</v>
      </c>
      <c r="G52" s="80" t="s">
        <v>33</v>
      </c>
      <c r="H52" s="82"/>
      <c r="I52" s="82">
        <v>1</v>
      </c>
      <c r="J52" s="82"/>
      <c r="K52" s="82"/>
      <c r="L52" s="82"/>
      <c r="M52" s="82"/>
      <c r="N52" s="82"/>
      <c r="O52" s="82"/>
      <c r="P52" s="82"/>
      <c r="Q52" s="40">
        <f t="shared" ref="Q52:Q57" si="1">SUM(I52)</f>
        <v>1</v>
      </c>
    </row>
    <row r="53" spans="1:18" s="12" customFormat="1" ht="16.5" hidden="1" x14ac:dyDescent="0.3">
      <c r="A53" s="27" t="s">
        <v>56</v>
      </c>
      <c r="B53" s="19" t="s">
        <v>53</v>
      </c>
      <c r="C53" s="73" t="s">
        <v>57</v>
      </c>
      <c r="D53" s="17" t="s">
        <v>24</v>
      </c>
      <c r="E53" s="17">
        <v>6502</v>
      </c>
      <c r="F53" s="17">
        <v>17.257999999999999</v>
      </c>
      <c r="G53" s="80" t="s">
        <v>33</v>
      </c>
      <c r="H53" s="79"/>
      <c r="I53" s="79">
        <f>184843-1</f>
        <v>184842</v>
      </c>
      <c r="J53" s="79"/>
      <c r="K53" s="79"/>
      <c r="L53" s="79"/>
      <c r="M53" s="79"/>
      <c r="N53" s="79"/>
      <c r="O53" s="79"/>
      <c r="P53" s="79"/>
      <c r="Q53" s="40">
        <f t="shared" si="1"/>
        <v>184842</v>
      </c>
    </row>
    <row r="54" spans="1:18" s="12" customFormat="1" ht="16.5" hidden="1" x14ac:dyDescent="0.3">
      <c r="A54" s="27" t="s">
        <v>56</v>
      </c>
      <c r="B54" s="19" t="s">
        <v>55</v>
      </c>
      <c r="C54" s="73" t="s">
        <v>57</v>
      </c>
      <c r="D54" s="17" t="s">
        <v>24</v>
      </c>
      <c r="E54" s="17">
        <v>6502</v>
      </c>
      <c r="F54" s="17">
        <v>17.257999999999999</v>
      </c>
      <c r="G54" s="80" t="s">
        <v>33</v>
      </c>
      <c r="H54" s="79"/>
      <c r="I54" s="79">
        <v>1</v>
      </c>
      <c r="J54" s="79"/>
      <c r="K54" s="79"/>
      <c r="L54" s="79"/>
      <c r="M54" s="79"/>
      <c r="N54" s="79"/>
      <c r="O54" s="79"/>
      <c r="P54" s="79"/>
      <c r="Q54" s="40">
        <f t="shared" si="1"/>
        <v>1</v>
      </c>
    </row>
    <row r="55" spans="1:18" s="21" customFormat="1" ht="16.5" hidden="1" x14ac:dyDescent="0.3">
      <c r="A55" s="27"/>
      <c r="B55" s="19"/>
      <c r="C55" s="17"/>
      <c r="D55" s="17" t="s">
        <v>25</v>
      </c>
      <c r="E55" s="17">
        <v>6503</v>
      </c>
      <c r="F55" s="17">
        <v>17.277999999999999</v>
      </c>
      <c r="G55" s="80" t="s">
        <v>33</v>
      </c>
      <c r="H55" s="81"/>
      <c r="I55" s="81"/>
      <c r="J55" s="81"/>
      <c r="K55" s="81"/>
      <c r="L55" s="81"/>
      <c r="M55" s="81"/>
      <c r="N55" s="81"/>
      <c r="O55" s="81"/>
      <c r="P55" s="81"/>
      <c r="Q55" s="40">
        <f t="shared" si="1"/>
        <v>0</v>
      </c>
    </row>
    <row r="56" spans="1:18" s="21" customFormat="1" ht="16.5" hidden="1" x14ac:dyDescent="0.3">
      <c r="A56" s="27"/>
      <c r="B56" s="19"/>
      <c r="C56" s="17"/>
      <c r="D56" s="17" t="s">
        <v>25</v>
      </c>
      <c r="E56" s="17">
        <v>6503</v>
      </c>
      <c r="F56" s="17">
        <v>17.277999999999999</v>
      </c>
      <c r="G56" s="80" t="s">
        <v>33</v>
      </c>
      <c r="H56" s="81"/>
      <c r="I56" s="81"/>
      <c r="J56" s="81"/>
      <c r="K56" s="81"/>
      <c r="L56" s="81"/>
      <c r="M56" s="81"/>
      <c r="N56" s="81"/>
      <c r="O56" s="81"/>
      <c r="P56" s="81"/>
      <c r="Q56" s="40">
        <f t="shared" si="1"/>
        <v>0</v>
      </c>
    </row>
    <row r="57" spans="1:18" s="21" customFormat="1" ht="16.5" hidden="1" x14ac:dyDescent="0.3">
      <c r="A57" s="27"/>
      <c r="B57" s="19"/>
      <c r="C57" s="17"/>
      <c r="D57" s="17"/>
      <c r="E57" s="17"/>
      <c r="F57" s="17"/>
      <c r="G57" s="80"/>
      <c r="H57" s="81"/>
      <c r="I57" s="81"/>
      <c r="J57" s="81"/>
      <c r="K57" s="81"/>
      <c r="L57" s="81"/>
      <c r="M57" s="81"/>
      <c r="N57" s="81"/>
      <c r="O57" s="81"/>
      <c r="P57" s="81"/>
      <c r="Q57" s="40">
        <f t="shared" si="1"/>
        <v>0</v>
      </c>
    </row>
    <row r="58" spans="1:18" s="21" customFormat="1" ht="15" hidden="1" x14ac:dyDescent="0.25">
      <c r="A58" s="27" t="s">
        <v>56</v>
      </c>
      <c r="B58" s="19" t="s">
        <v>53</v>
      </c>
      <c r="C58" s="73" t="s">
        <v>82</v>
      </c>
      <c r="D58" s="17" t="s">
        <v>24</v>
      </c>
      <c r="E58" s="17">
        <v>6502</v>
      </c>
      <c r="F58" s="17">
        <v>17.257999999999999</v>
      </c>
      <c r="G58" s="78" t="s">
        <v>33</v>
      </c>
      <c r="H58" s="81"/>
      <c r="I58" s="81"/>
      <c r="J58" s="81"/>
      <c r="K58" s="81"/>
      <c r="L58" s="81"/>
      <c r="M58" s="81">
        <f>755395-1</f>
        <v>755394</v>
      </c>
      <c r="N58" s="81"/>
      <c r="O58" s="81"/>
      <c r="P58" s="81"/>
      <c r="Q58" s="40">
        <f>SUM(M58)</f>
        <v>755394</v>
      </c>
    </row>
    <row r="59" spans="1:18" s="21" customFormat="1" ht="15" hidden="1" x14ac:dyDescent="0.25">
      <c r="A59" s="27" t="s">
        <v>56</v>
      </c>
      <c r="B59" s="19" t="s">
        <v>55</v>
      </c>
      <c r="C59" s="73" t="s">
        <v>82</v>
      </c>
      <c r="D59" s="17" t="s">
        <v>24</v>
      </c>
      <c r="E59" s="17">
        <v>6502</v>
      </c>
      <c r="F59" s="17">
        <v>17.257999999999999</v>
      </c>
      <c r="G59" s="78" t="s">
        <v>33</v>
      </c>
      <c r="H59" s="81"/>
      <c r="I59" s="81"/>
      <c r="J59" s="81"/>
      <c r="K59" s="81"/>
      <c r="L59" s="81"/>
      <c r="M59" s="81">
        <v>1</v>
      </c>
      <c r="N59" s="81"/>
      <c r="O59" s="81"/>
      <c r="P59" s="81"/>
      <c r="Q59" s="40">
        <f>SUM(M59)</f>
        <v>1</v>
      </c>
    </row>
    <row r="60" spans="1:18" s="21" customFormat="1" ht="16.5" hidden="1" x14ac:dyDescent="0.3">
      <c r="A60" s="27"/>
      <c r="B60" s="83"/>
      <c r="C60" s="28"/>
      <c r="D60" s="17"/>
      <c r="E60" s="19"/>
      <c r="F60" s="17"/>
      <c r="G60" s="80"/>
      <c r="H60" s="81"/>
      <c r="I60" s="81"/>
      <c r="J60" s="81"/>
      <c r="K60" s="81"/>
      <c r="L60" s="81"/>
      <c r="M60" s="81"/>
      <c r="N60" s="81"/>
      <c r="O60" s="81"/>
      <c r="P60" s="81"/>
      <c r="Q60" s="40"/>
    </row>
    <row r="61" spans="1:18" s="21" customFormat="1" ht="15" hidden="1" x14ac:dyDescent="0.25">
      <c r="A61" s="96" t="s">
        <v>96</v>
      </c>
      <c r="B61" s="19" t="s">
        <v>53</v>
      </c>
      <c r="C61" s="17" t="s">
        <v>97</v>
      </c>
      <c r="D61" s="17" t="s">
        <v>25</v>
      </c>
      <c r="E61" s="17">
        <v>6503</v>
      </c>
      <c r="F61" s="17">
        <v>17.277999999999999</v>
      </c>
      <c r="G61" s="78" t="s">
        <v>33</v>
      </c>
      <c r="H61" s="84"/>
      <c r="I61" s="84"/>
      <c r="J61" s="84"/>
      <c r="K61" s="84"/>
      <c r="L61" s="84"/>
      <c r="M61" s="84"/>
      <c r="N61" s="84"/>
      <c r="O61" s="84">
        <f>207041-1</f>
        <v>207040</v>
      </c>
      <c r="P61" s="84"/>
      <c r="Q61" s="40">
        <f>O61</f>
        <v>207040</v>
      </c>
    </row>
    <row r="62" spans="1:18" s="21" customFormat="1" ht="14.1" hidden="1" customHeight="1" x14ac:dyDescent="0.25">
      <c r="A62" s="96" t="s">
        <v>96</v>
      </c>
      <c r="B62" s="19" t="s">
        <v>55</v>
      </c>
      <c r="C62" s="17" t="s">
        <v>97</v>
      </c>
      <c r="D62" s="17" t="s">
        <v>25</v>
      </c>
      <c r="E62" s="17">
        <v>6503</v>
      </c>
      <c r="F62" s="17">
        <v>17.277999999999999</v>
      </c>
      <c r="G62" s="78" t="s">
        <v>33</v>
      </c>
      <c r="H62" s="81"/>
      <c r="I62" s="81"/>
      <c r="J62" s="81"/>
      <c r="K62" s="81"/>
      <c r="L62" s="81"/>
      <c r="M62" s="81"/>
      <c r="N62" s="81"/>
      <c r="O62" s="81">
        <v>1</v>
      </c>
      <c r="P62" s="81"/>
      <c r="Q62" s="40">
        <f t="shared" ref="Q62:Q65" si="2">O62</f>
        <v>1</v>
      </c>
      <c r="R62" s="85"/>
    </row>
    <row r="63" spans="1:18" s="12" customFormat="1" ht="16.5" hidden="1" x14ac:dyDescent="0.3">
      <c r="A63" s="96" t="s">
        <v>96</v>
      </c>
      <c r="B63" s="19" t="s">
        <v>53</v>
      </c>
      <c r="C63" s="17" t="s">
        <v>98</v>
      </c>
      <c r="D63" s="17" t="s">
        <v>25</v>
      </c>
      <c r="E63" s="17">
        <v>6503</v>
      </c>
      <c r="F63" s="17">
        <v>17.277999999999999</v>
      </c>
      <c r="G63" s="78" t="s">
        <v>33</v>
      </c>
      <c r="H63" s="81"/>
      <c r="I63" s="81"/>
      <c r="J63" s="81"/>
      <c r="K63" s="81"/>
      <c r="L63" s="81"/>
      <c r="M63" s="81"/>
      <c r="N63" s="81"/>
      <c r="O63" s="81">
        <f>753406-1</f>
        <v>753405</v>
      </c>
      <c r="P63" s="81"/>
      <c r="Q63" s="40">
        <f t="shared" si="2"/>
        <v>753405</v>
      </c>
    </row>
    <row r="64" spans="1:18" s="12" customFormat="1" ht="16.5" hidden="1" x14ac:dyDescent="0.3">
      <c r="A64" s="96" t="s">
        <v>96</v>
      </c>
      <c r="B64" s="19" t="s">
        <v>55</v>
      </c>
      <c r="C64" s="17" t="s">
        <v>98</v>
      </c>
      <c r="D64" s="17" t="s">
        <v>25</v>
      </c>
      <c r="E64" s="17">
        <v>6503</v>
      </c>
      <c r="F64" s="17">
        <v>17.277999999999999</v>
      </c>
      <c r="G64" s="78" t="s">
        <v>33</v>
      </c>
      <c r="H64" s="81"/>
      <c r="I64" s="81"/>
      <c r="J64" s="81"/>
      <c r="K64" s="81"/>
      <c r="L64" s="81"/>
      <c r="M64" s="81"/>
      <c r="N64" s="81"/>
      <c r="O64" s="81">
        <v>1</v>
      </c>
      <c r="P64" s="81"/>
      <c r="Q64" s="40">
        <f t="shared" si="2"/>
        <v>1</v>
      </c>
    </row>
    <row r="65" spans="1:18" s="44" customFormat="1" ht="16.5" hidden="1" x14ac:dyDescent="0.3">
      <c r="A65" s="45"/>
      <c r="B65" s="70"/>
      <c r="C65" s="54"/>
      <c r="D65" s="32"/>
      <c r="E65" s="41"/>
      <c r="F65" s="32"/>
      <c r="G65" s="32"/>
      <c r="H65" s="69"/>
      <c r="I65" s="69"/>
      <c r="J65" s="69"/>
      <c r="K65" s="69"/>
      <c r="L65" s="69"/>
      <c r="M65" s="69"/>
      <c r="N65" s="69"/>
      <c r="O65" s="69"/>
      <c r="P65" s="69"/>
      <c r="Q65" s="40">
        <f t="shared" si="2"/>
        <v>0</v>
      </c>
    </row>
    <row r="66" spans="1:18" s="44" customFormat="1" ht="16.5" hidden="1" x14ac:dyDescent="0.3">
      <c r="A66" s="45"/>
      <c r="B66" s="41"/>
      <c r="C66" s="54"/>
      <c r="D66" s="32"/>
      <c r="E66" s="41"/>
      <c r="F66" s="32"/>
      <c r="G66" s="32"/>
      <c r="H66" s="69"/>
      <c r="I66" s="69"/>
      <c r="J66" s="69"/>
      <c r="K66" s="69"/>
      <c r="L66" s="69"/>
      <c r="M66" s="69"/>
      <c r="N66" s="69"/>
      <c r="O66" s="69"/>
      <c r="P66" s="69"/>
      <c r="Q66" s="43"/>
    </row>
    <row r="67" spans="1:18" s="44" customFormat="1" ht="16.5" x14ac:dyDescent="0.3">
      <c r="A67" s="45"/>
      <c r="B67" s="41"/>
      <c r="C67" s="54"/>
      <c r="D67" s="32"/>
      <c r="E67" s="41"/>
      <c r="F67" s="32"/>
      <c r="G67" s="32"/>
      <c r="H67" s="69"/>
      <c r="I67" s="69"/>
      <c r="J67" s="69"/>
      <c r="K67" s="69"/>
      <c r="L67" s="69"/>
      <c r="M67" s="69"/>
      <c r="N67" s="69"/>
      <c r="O67" s="69"/>
      <c r="P67" s="69"/>
      <c r="Q67" s="43"/>
      <c r="R67" s="57"/>
    </row>
    <row r="68" spans="1:18" s="44" customFormat="1" ht="16.5" x14ac:dyDescent="0.3">
      <c r="A68" s="45" t="s">
        <v>0</v>
      </c>
      <c r="B68" s="45"/>
      <c r="C68" s="71"/>
      <c r="D68" s="71"/>
      <c r="E68" s="71"/>
      <c r="F68" s="71"/>
      <c r="G68" s="71"/>
      <c r="H68" s="46">
        <f>SUM(H18:H67)</f>
        <v>4724.0100000000011</v>
      </c>
      <c r="I68" s="46">
        <f>SUM(I26:I67)</f>
        <v>1262701</v>
      </c>
      <c r="J68" s="46">
        <f>SUM(J7:J10)</f>
        <v>686141.11</v>
      </c>
      <c r="K68" s="46">
        <f>SUM(K8:K10)</f>
        <v>95000</v>
      </c>
      <c r="L68" s="46">
        <f>SUM(L27:L31)</f>
        <v>14900</v>
      </c>
      <c r="M68" s="46">
        <f>SUM(M50:M66)</f>
        <v>755395</v>
      </c>
      <c r="N68" s="46">
        <f>SUM(N13:N26)</f>
        <v>133419.76999999999</v>
      </c>
      <c r="O68" s="46">
        <f>SUM(O60:O65)</f>
        <v>960447</v>
      </c>
      <c r="P68" s="46">
        <f>SUM(P11:P26)</f>
        <v>51001.37</v>
      </c>
      <c r="Q68" s="43"/>
    </row>
    <row r="69" spans="1:18" s="7" customFormat="1" ht="18.75" x14ac:dyDescent="0.3">
      <c r="A69" s="22"/>
      <c r="B69" s="23"/>
      <c r="C69" s="24"/>
      <c r="D69" s="24"/>
      <c r="E69" s="24"/>
      <c r="F69" s="24"/>
      <c r="G69" s="24"/>
      <c r="H69" s="25"/>
      <c r="I69" s="25"/>
      <c r="J69" s="25"/>
      <c r="K69" s="25"/>
      <c r="L69" s="25"/>
      <c r="M69" s="25"/>
      <c r="N69" s="25"/>
      <c r="O69" s="25"/>
      <c r="P69" s="25"/>
      <c r="Q69" s="26"/>
    </row>
    <row r="70" spans="1:18" ht="16.5" x14ac:dyDescent="0.3">
      <c r="A70" s="21" t="s">
        <v>17</v>
      </c>
      <c r="B70" s="7"/>
    </row>
    <row r="71" spans="1:18" ht="15" hidden="1" x14ac:dyDescent="0.25">
      <c r="A71" s="21" t="s">
        <v>47</v>
      </c>
    </row>
    <row r="72" spans="1:18" ht="15" hidden="1" x14ac:dyDescent="0.25">
      <c r="A72" s="34" t="s">
        <v>44</v>
      </c>
    </row>
    <row r="73" spans="1:18" ht="15" hidden="1" x14ac:dyDescent="0.25">
      <c r="A73" s="21" t="s">
        <v>59</v>
      </c>
    </row>
    <row r="74" spans="1:18" ht="15" hidden="1" x14ac:dyDescent="0.25">
      <c r="A74" s="34" t="s">
        <v>58</v>
      </c>
    </row>
    <row r="75" spans="1:18" ht="15" hidden="1" x14ac:dyDescent="0.25">
      <c r="A75" s="21" t="s">
        <v>66</v>
      </c>
    </row>
    <row r="76" spans="1:18" ht="15" hidden="1" x14ac:dyDescent="0.25">
      <c r="A76" s="34" t="s">
        <v>65</v>
      </c>
    </row>
    <row r="77" spans="1:18" ht="15" hidden="1" x14ac:dyDescent="0.25">
      <c r="A77" s="21" t="s">
        <v>71</v>
      </c>
    </row>
    <row r="78" spans="1:18" ht="15" hidden="1" x14ac:dyDescent="0.25">
      <c r="A78" s="34" t="s">
        <v>70</v>
      </c>
    </row>
    <row r="79" spans="1:18" ht="15" hidden="1" x14ac:dyDescent="0.25">
      <c r="A79" s="21" t="s">
        <v>78</v>
      </c>
    </row>
    <row r="80" spans="1:18" ht="15" hidden="1" x14ac:dyDescent="0.25">
      <c r="A80" s="34" t="s">
        <v>79</v>
      </c>
    </row>
    <row r="81" spans="1:13" ht="15" hidden="1" x14ac:dyDescent="0.25">
      <c r="A81" s="21" t="s">
        <v>81</v>
      </c>
    </row>
    <row r="82" spans="1:13" ht="15" hidden="1" x14ac:dyDescent="0.25">
      <c r="A82" s="34" t="s">
        <v>80</v>
      </c>
    </row>
    <row r="83" spans="1:13" ht="15" hidden="1" x14ac:dyDescent="0.25">
      <c r="A83" s="21" t="s">
        <v>91</v>
      </c>
    </row>
    <row r="84" spans="1:13" ht="15" hidden="1" x14ac:dyDescent="0.25">
      <c r="A84" s="34" t="s">
        <v>85</v>
      </c>
    </row>
    <row r="85" spans="1:13" s="92" customFormat="1" hidden="1" x14ac:dyDescent="0.25">
      <c r="A85" s="91" t="s">
        <v>92</v>
      </c>
      <c r="C85" s="93"/>
      <c r="D85" s="93"/>
      <c r="E85" s="93"/>
      <c r="F85" s="93"/>
      <c r="G85" s="93"/>
      <c r="H85" s="94"/>
      <c r="I85" s="94"/>
      <c r="J85" s="94"/>
      <c r="K85" s="94"/>
      <c r="L85" s="94"/>
      <c r="M85" s="94"/>
    </row>
    <row r="87" spans="1:13" ht="15" hidden="1" x14ac:dyDescent="0.25">
      <c r="A87" s="21" t="s">
        <v>95</v>
      </c>
    </row>
    <row r="88" spans="1:13" ht="15" hidden="1" x14ac:dyDescent="0.25">
      <c r="A88" s="34" t="s">
        <v>94</v>
      </c>
    </row>
    <row r="89" spans="1:13" ht="15" x14ac:dyDescent="0.25">
      <c r="A89" s="21" t="s">
        <v>118</v>
      </c>
    </row>
    <row r="90" spans="1:13" ht="15" x14ac:dyDescent="0.25">
      <c r="A90" s="34" t="s">
        <v>117</v>
      </c>
    </row>
    <row r="95" spans="1:13" ht="16.5" x14ac:dyDescent="0.3">
      <c r="A95" s="12" t="s">
        <v>39</v>
      </c>
    </row>
    <row r="96" spans="1:13" ht="16.5" x14ac:dyDescent="0.3">
      <c r="A96" s="12" t="s">
        <v>41</v>
      </c>
    </row>
    <row r="97" spans="1:1" ht="16.5" x14ac:dyDescent="0.3">
      <c r="A97" s="12" t="s">
        <v>40</v>
      </c>
    </row>
    <row r="98" spans="1:1" ht="16.5" x14ac:dyDescent="0.3">
      <c r="A98" s="12" t="s">
        <v>42</v>
      </c>
    </row>
  </sheetData>
  <mergeCells count="1">
    <mergeCell ref="B1:H1"/>
  </mergeCells>
  <phoneticPr fontId="0" type="noConversion"/>
  <hyperlinks>
    <hyperlink ref="A85" r:id="rId1" display="mailto:Lisa.J.Caissie@mass.gov" xr:uid="{37D0C93F-F0D5-4ED2-B954-691BFEFC8BAC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2025-01-06T19:57:25Z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