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J:\Executive\Grants\FY26\Firefighter Safety Equipment Grant\Application Documents\"/>
    </mc:Choice>
  </mc:AlternateContent>
  <xr:revisionPtr revIDLastSave="0" documentId="13_ncr:1_{71C68736-3481-45B0-B6BC-D9512209FDA7}" xr6:coauthVersionLast="47" xr6:coauthVersionMax="47" xr10:uidLastSave="{00000000-0000-0000-0000-000000000000}"/>
  <workbookProtection workbookAlgorithmName="SHA-512" workbookHashValue="0YDSypDZEY1CN33APPIezFuX/lFL2Mtoh6lObJg6pLicIfOD024pHlf2k8KeqAd/1TMsKGwMmoIHdfSo5Uj/AA==" workbookSaltValue="/JjXxhSz5mqML/fFV3k1lw==" workbookSpinCount="100000" lockStructure="1"/>
  <bookViews>
    <workbookView xWindow="-28920" yWindow="-120" windowWidth="29040" windowHeight="15720" tabRatio="728" xr2:uid="{00000000-000D-0000-FFFF-FFFF00000000}"/>
  </bookViews>
  <sheets>
    <sheet name="Cover Sheet" sheetId="6" r:id="rId1"/>
    <sheet name="Supporting Regional Applicants" sheetId="8" r:id="rId2"/>
    <sheet name="Budget Worksheet" sheetId="2" r:id="rId3"/>
    <sheet name="Application Narrative" sheetId="12" r:id="rId4"/>
    <sheet name="Scoring Chart" sheetId="10" state="hidden" r:id="rId5"/>
    <sheet name="Equipment List" sheetId="11" state="hidden" r:id="rId6"/>
    <sheet name="Tabulations" sheetId="5" state="hidden" r:id="rId7"/>
    <sheet name="Population Data" sheetId="4" state="hidden" r:id="rId8"/>
  </sheets>
  <definedNames>
    <definedName name="_xlnm._FilterDatabase" localSheetId="7" hidden="1">'Population Data'!$A$1:$G$366</definedName>
    <definedName name="_xlnm._FilterDatabase" localSheetId="6" hidden="1">Tabulations!$A$1:$K$52</definedName>
    <definedName name="_xlnm.Print_Area" localSheetId="3">'Application Narrative'!$A$1:$BC$11</definedName>
    <definedName name="_xlnm.Print_Area" localSheetId="2">'Budget Worksheet'!$A$1:$CN$52</definedName>
    <definedName name="_xlnm.Print_Area" localSheetId="0">'Cover Sheet'!$A$1:$BC$49</definedName>
    <definedName name="_xlnm.Print_Area" localSheetId="1">'Supporting Regional Applicants'!$A$4:$BC$63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P50" i="2" l="1"/>
  <c r="CP49" i="2"/>
  <c r="CP48" i="2"/>
  <c r="CP47" i="2"/>
  <c r="CP46" i="2"/>
  <c r="CP45" i="2"/>
  <c r="CP44" i="2"/>
  <c r="CP43" i="2"/>
  <c r="CP42" i="2"/>
  <c r="CP41" i="2"/>
  <c r="CP36" i="2"/>
  <c r="CP35" i="2"/>
  <c r="CP34" i="2"/>
  <c r="CP33" i="2"/>
  <c r="CP32" i="2"/>
  <c r="CP31" i="2"/>
  <c r="CP30" i="2"/>
  <c r="CP29" i="2"/>
  <c r="CP28" i="2"/>
  <c r="CP27" i="2"/>
  <c r="CP22" i="2"/>
  <c r="CP21" i="2"/>
  <c r="CP20" i="2"/>
  <c r="CP19" i="2"/>
  <c r="CP18" i="2"/>
  <c r="CP17" i="2"/>
  <c r="CP16" i="2"/>
  <c r="CP15" i="2"/>
  <c r="CP14" i="2"/>
  <c r="CP13" i="2"/>
  <c r="CG27" i="2" l="1"/>
  <c r="CG41" i="2"/>
  <c r="CG42" i="2"/>
  <c r="CG43" i="2"/>
  <c r="CG44" i="2"/>
  <c r="CG45" i="2"/>
  <c r="CG46" i="2"/>
  <c r="CG47" i="2"/>
  <c r="CG48" i="2"/>
  <c r="CG49" i="2"/>
  <c r="CG50" i="2"/>
  <c r="CG28" i="2"/>
  <c r="CG29" i="2"/>
  <c r="CG30" i="2"/>
  <c r="CG31" i="2"/>
  <c r="CG32" i="2"/>
  <c r="CG33" i="2"/>
  <c r="CG34" i="2"/>
  <c r="CG35" i="2"/>
  <c r="CG36" i="2"/>
  <c r="CG14" i="2"/>
  <c r="CG15" i="2"/>
  <c r="CG16" i="2"/>
  <c r="CG17" i="2"/>
  <c r="CG18" i="2"/>
  <c r="CG19" i="2"/>
  <c r="CG20" i="2"/>
  <c r="CG21" i="2"/>
  <c r="CG22" i="2"/>
  <c r="CG13" i="2"/>
  <c r="CG51" i="2" l="1"/>
  <c r="CG37" i="2"/>
  <c r="CG23" i="2"/>
  <c r="E8" i="5" l="1" a="1"/>
  <c r="E8" i="5" s="1"/>
  <c r="A29" i="5" a="1"/>
  <c r="A29" i="5" s="1"/>
  <c r="E51" i="5" a="1"/>
  <c r="E51" i="5" s="1"/>
  <c r="B18" i="5" a="1"/>
  <c r="B18" i="5" s="1"/>
  <c r="A38" i="5" a="1"/>
  <c r="A38" i="5" s="1"/>
  <c r="E4" i="5" a="1"/>
  <c r="E4" i="5" s="1"/>
  <c r="C18" i="5" a="1"/>
  <c r="C18" i="5" s="1"/>
  <c r="A32" i="5" a="1"/>
  <c r="A32" i="5" s="1"/>
  <c r="C9" i="5" a="1"/>
  <c r="C9" i="5" s="1"/>
  <c r="E24" i="5" a="1"/>
  <c r="E24" i="5" s="1"/>
  <c r="E36" i="5" a="1"/>
  <c r="E36" i="5" s="1"/>
  <c r="C17" i="5" a="1"/>
  <c r="C17" i="5" s="1"/>
  <c r="A37" i="5" a="1"/>
  <c r="A37" i="5" s="1"/>
  <c r="C5" i="5" a="1"/>
  <c r="C5" i="5" s="1"/>
  <c r="B25" i="5" a="1"/>
  <c r="B25" i="5" s="1"/>
  <c r="E42" i="5" a="1"/>
  <c r="E42" i="5" s="1"/>
  <c r="B33" i="5" a="1"/>
  <c r="B33" i="5" s="1"/>
  <c r="A11" i="5" a="1"/>
  <c r="A11" i="5" s="1"/>
  <c r="A26" i="5" a="1"/>
  <c r="A26" i="5" s="1"/>
  <c r="C3" i="5" a="1"/>
  <c r="C3" i="5" s="1"/>
  <c r="A19" i="5" a="1"/>
  <c r="A19" i="5" s="1"/>
  <c r="E39" i="5" a="1"/>
  <c r="E39" i="5" s="1"/>
  <c r="C8" i="5" a="1"/>
  <c r="C8" i="5" s="1"/>
  <c r="E26" i="5" a="1"/>
  <c r="E26" i="5" s="1"/>
  <c r="C44" i="5" a="1"/>
  <c r="C44" i="5" s="1"/>
  <c r="E31" i="5" a="1"/>
  <c r="E31" i="5" s="1"/>
  <c r="E21" i="5" a="1"/>
  <c r="E21" i="5" s="1"/>
  <c r="B6" i="5" a="1"/>
  <c r="B6" i="5" s="1"/>
  <c r="A18" i="5" a="1"/>
  <c r="A18" i="5" s="1"/>
  <c r="B34" i="5" a="1"/>
  <c r="B34" i="5" s="1"/>
  <c r="C4" i="5" a="1"/>
  <c r="C4" i="5" s="1"/>
  <c r="E25" i="5" a="1"/>
  <c r="E25" i="5" s="1"/>
  <c r="C40" i="5" a="1"/>
  <c r="C40" i="5" s="1"/>
  <c r="E7" i="5" a="1"/>
  <c r="E7" i="5" s="1"/>
  <c r="A22" i="5" a="1"/>
  <c r="A22" i="5" s="1"/>
  <c r="E34" i="5" a="1"/>
  <c r="E34" i="5" s="1"/>
  <c r="E12" i="5" a="1"/>
  <c r="E12" i="5" s="1"/>
  <c r="A28" i="5" a="1"/>
  <c r="A28" i="5" s="1"/>
  <c r="E6" i="5" a="1"/>
  <c r="E6" i="5" s="1"/>
  <c r="E20" i="5" a="1"/>
  <c r="E20" i="5" s="1"/>
  <c r="B42" i="5" a="1"/>
  <c r="B42" i="5" s="1"/>
  <c r="E11" i="5" a="1"/>
  <c r="E11" i="5" s="1"/>
  <c r="C28" i="5" a="1"/>
  <c r="C28" i="5" s="1"/>
  <c r="E49" i="5" a="1"/>
  <c r="E49" i="5" s="1"/>
  <c r="B50" i="5" a="1"/>
  <c r="B50" i="5" s="1"/>
  <c r="B39" i="5" a="1"/>
  <c r="B39" i="5" s="1"/>
  <c r="B20" i="5" a="1"/>
  <c r="B20" i="5" s="1"/>
  <c r="A20" i="5" a="1"/>
  <c r="A20" i="5" s="1"/>
  <c r="E37" i="5" a="1"/>
  <c r="E37" i="5" s="1"/>
  <c r="C7" i="5" a="1"/>
  <c r="C7" i="5" s="1"/>
  <c r="C27" i="5" a="1"/>
  <c r="C27" i="5" s="1"/>
  <c r="E41" i="5" a="1"/>
  <c r="E41" i="5" s="1"/>
  <c r="B9" i="5" a="1"/>
  <c r="B9" i="5" s="1"/>
  <c r="B23" i="5" a="1"/>
  <c r="B23" i="5" s="1"/>
  <c r="C36" i="5" a="1"/>
  <c r="C36" i="5" s="1"/>
  <c r="B14" i="5" a="1"/>
  <c r="B14" i="5" s="1"/>
  <c r="C29" i="5" a="1"/>
  <c r="C29" i="5" s="1"/>
  <c r="B8" i="5" a="1"/>
  <c r="B8" i="5" s="1"/>
  <c r="B22" i="5" a="1"/>
  <c r="B22" i="5" s="1"/>
  <c r="E45" i="5" a="1"/>
  <c r="E45" i="5" s="1"/>
  <c r="B13" i="5" a="1"/>
  <c r="B13" i="5" s="1"/>
  <c r="E35" i="5" a="1"/>
  <c r="E35" i="5" s="1"/>
  <c r="B51" i="5" a="1"/>
  <c r="B51" i="5" s="1"/>
  <c r="B15" i="5" a="1"/>
  <c r="B15" i="5" s="1"/>
  <c r="B43" i="5" a="1"/>
  <c r="B43" i="5" s="1"/>
  <c r="C43" i="5" a="1"/>
  <c r="C43" i="5" s="1"/>
  <c r="E10" i="5" a="1"/>
  <c r="E10" i="5" s="1"/>
  <c r="C24" i="5" a="1"/>
  <c r="C24" i="5" s="1"/>
  <c r="B3" i="5" a="1"/>
  <c r="B3" i="5" s="1"/>
  <c r="E15" i="5" a="1"/>
  <c r="E15" i="5" s="1"/>
  <c r="A31" i="5" a="1"/>
  <c r="A31" i="5" s="1"/>
  <c r="B11" i="5" a="1"/>
  <c r="B11" i="5" s="1"/>
  <c r="C23" i="5" a="1"/>
  <c r="C23" i="5" s="1"/>
  <c r="C49" i="5" a="1"/>
  <c r="C49" i="5" s="1"/>
  <c r="A15" i="5" a="1"/>
  <c r="A15" i="5" s="1"/>
  <c r="B37" i="5" a="1"/>
  <c r="B37" i="5" s="1"/>
  <c r="E46" i="5" a="1"/>
  <c r="E46" i="5" s="1"/>
  <c r="C50" i="5" a="1"/>
  <c r="C50" i="5" s="1"/>
  <c r="A42" i="5" a="1"/>
  <c r="A42" i="5" s="1"/>
  <c r="B48" i="5" a="1"/>
  <c r="B48" i="5" s="1"/>
  <c r="B19" i="5" a="1"/>
  <c r="B19" i="5" s="1"/>
  <c r="B28" i="5" a="1"/>
  <c r="B28" i="5" s="1"/>
  <c r="C38" i="5" a="1"/>
  <c r="C38" i="5" s="1"/>
  <c r="B47" i="5" a="1"/>
  <c r="B47" i="5" s="1"/>
  <c r="C41" i="5" a="1"/>
  <c r="C41" i="5" s="1"/>
  <c r="E43" i="5" a="1"/>
  <c r="E43" i="5" s="1"/>
  <c r="A48" i="5" a="1"/>
  <c r="A48" i="5" s="1"/>
  <c r="E2" i="5" a="1"/>
  <c r="E2" i="5" s="1"/>
  <c r="A44" i="5" a="1"/>
  <c r="A44" i="5" s="1"/>
  <c r="E50" i="5" a="1"/>
  <c r="E50" i="5" s="1"/>
  <c r="A21" i="5" a="1"/>
  <c r="A21" i="5" s="1"/>
  <c r="A30" i="5" a="1"/>
  <c r="A30" i="5" s="1"/>
  <c r="C35" i="5" a="1"/>
  <c r="C35" i="5" s="1"/>
  <c r="A46" i="5" a="1"/>
  <c r="A46" i="5" s="1"/>
  <c r="A39" i="5" a="1"/>
  <c r="A39" i="5" s="1"/>
  <c r="E48" i="5" a="1"/>
  <c r="E48" i="5" s="1"/>
  <c r="B45" i="5" a="1"/>
  <c r="B45" i="5" s="1"/>
  <c r="B49" i="5" a="1"/>
  <c r="B49" i="5" s="1"/>
  <c r="E40" i="5" a="1"/>
  <c r="E40" i="5" s="1"/>
  <c r="A47" i="5" a="1"/>
  <c r="A47" i="5" s="1"/>
  <c r="E14" i="5" a="1"/>
  <c r="E14" i="5" s="1"/>
  <c r="A25" i="5" a="1"/>
  <c r="A25" i="5" s="1"/>
  <c r="C32" i="5" a="1"/>
  <c r="C32" i="5" s="1"/>
  <c r="C42" i="5" a="1"/>
  <c r="C42" i="5" s="1"/>
  <c r="C48" i="5" a="1"/>
  <c r="C48" i="5" s="1"/>
  <c r="E44" i="5" a="1"/>
  <c r="E44" i="5" s="1"/>
  <c r="B38" i="5" a="1"/>
  <c r="B38" i="5" s="1"/>
  <c r="C39" i="5" a="1"/>
  <c r="C39" i="5" s="1"/>
  <c r="C45" i="5" a="1"/>
  <c r="C45" i="5" s="1"/>
  <c r="C2" i="5" a="1"/>
  <c r="C2" i="5" s="1"/>
  <c r="E23" i="5" a="1"/>
  <c r="E23" i="5" s="1"/>
  <c r="B31" i="5" a="1"/>
  <c r="B31" i="5" s="1"/>
  <c r="A41" i="5" a="1"/>
  <c r="A41" i="5" s="1"/>
  <c r="A51" i="5" a="1"/>
  <c r="A51" i="5" s="1"/>
  <c r="B46" i="5" a="1"/>
  <c r="B46" i="5" s="1"/>
  <c r="B5" i="5" a="1"/>
  <c r="B5" i="5" s="1"/>
  <c r="A7" i="5" a="1"/>
  <c r="A7" i="5" s="1"/>
  <c r="E9" i="5" a="1"/>
  <c r="E9" i="5" s="1"/>
  <c r="C11" i="5" a="1"/>
  <c r="C11" i="5" s="1"/>
  <c r="B16" i="5" a="1"/>
  <c r="B16" i="5" s="1"/>
  <c r="C26" i="5" a="1"/>
  <c r="C26" i="5" s="1"/>
  <c r="E33" i="5" a="1"/>
  <c r="E33" i="5" s="1"/>
  <c r="B44" i="5" a="1"/>
  <c r="B44" i="5" s="1"/>
  <c r="A2" i="5" a="1"/>
  <c r="A2" i="5" s="1"/>
  <c r="C47" i="5" a="1"/>
  <c r="C47" i="5" s="1"/>
  <c r="A12" i="5" a="1"/>
  <c r="A12" i="5" s="1"/>
  <c r="C16" i="5" a="1"/>
  <c r="C16" i="5" s="1"/>
  <c r="B21" i="5" a="1"/>
  <c r="B21" i="5" s="1"/>
  <c r="A24" i="5" a="1"/>
  <c r="A24" i="5" s="1"/>
  <c r="A27" i="5" a="1"/>
  <c r="A27" i="5" s="1"/>
  <c r="B30" i="5" a="1"/>
  <c r="B30" i="5" s="1"/>
  <c r="E32" i="5" a="1"/>
  <c r="E32" i="5" s="1"/>
  <c r="A36" i="5" a="1"/>
  <c r="A36" i="5" s="1"/>
  <c r="B40" i="5" a="1"/>
  <c r="B40" i="5" s="1"/>
  <c r="C51" i="5" a="1"/>
  <c r="C51" i="5" s="1"/>
  <c r="A10" i="5" a="1"/>
  <c r="A10" i="5" s="1"/>
  <c r="C13" i="5" a="1"/>
  <c r="C13" i="5" s="1"/>
  <c r="E19" i="5" a="1"/>
  <c r="E19" i="5" s="1"/>
  <c r="E22" i="5" a="1"/>
  <c r="E22" i="5" s="1"/>
  <c r="C25" i="5" a="1"/>
  <c r="C25" i="5" s="1"/>
  <c r="E28" i="5" a="1"/>
  <c r="E28" i="5" s="1"/>
  <c r="C31" i="5" a="1"/>
  <c r="C31" i="5" s="1"/>
  <c r="A34" i="5" a="1"/>
  <c r="A34" i="5" s="1"/>
  <c r="C37" i="5" a="1"/>
  <c r="C37" i="5" s="1"/>
  <c r="A43" i="5" a="1"/>
  <c r="A43" i="5" s="1"/>
  <c r="A9" i="5" a="1"/>
  <c r="A9" i="5" s="1"/>
  <c r="A6" i="5" a="1"/>
  <c r="A6" i="5" s="1"/>
  <c r="A23" i="5" a="1"/>
  <c r="A23" i="5" s="1"/>
  <c r="A45" i="5" a="1"/>
  <c r="A45" i="5" s="1"/>
  <c r="C10" i="5" a="1"/>
  <c r="C10" i="5" s="1"/>
  <c r="A33" i="5" a="1"/>
  <c r="A33" i="5" s="1"/>
  <c r="C46" i="5" a="1"/>
  <c r="C46" i="5" s="1"/>
  <c r="C12" i="5" a="1"/>
  <c r="C12" i="5" s="1"/>
  <c r="E27" i="5" a="1"/>
  <c r="E27" i="5" s="1"/>
  <c r="A5" i="5" a="1"/>
  <c r="A5" i="5" s="1"/>
  <c r="B17" i="5" a="1"/>
  <c r="B17" i="5" s="1"/>
  <c r="B32" i="5" a="1"/>
  <c r="B32" i="5" s="1"/>
  <c r="A13" i="5" a="1"/>
  <c r="A13" i="5" s="1"/>
  <c r="B26" i="5" a="1"/>
  <c r="B26" i="5" s="1"/>
  <c r="B2" i="5" a="1"/>
  <c r="B2" i="5" s="1"/>
  <c r="E17" i="5" a="1"/>
  <c r="E17" i="5" s="1"/>
  <c r="E38" i="5" a="1"/>
  <c r="E38" i="5" s="1"/>
  <c r="E5" i="5" a="1"/>
  <c r="E5" i="5" s="1"/>
  <c r="C21" i="5" a="1"/>
  <c r="C21" i="5" s="1"/>
  <c r="C30" i="5" a="1"/>
  <c r="C30" i="5" s="1"/>
  <c r="B10" i="5" a="1"/>
  <c r="B10" i="5" s="1"/>
  <c r="B24" i="5" a="1"/>
  <c r="B24" i="5" s="1"/>
  <c r="E47" i="5" a="1"/>
  <c r="E47" i="5" s="1"/>
  <c r="B12" i="5" a="1"/>
  <c r="B12" i="5" s="1"/>
  <c r="C34" i="5" a="1"/>
  <c r="C34" i="5" s="1"/>
  <c r="A49" i="5" a="1"/>
  <c r="A49" i="5" s="1"/>
  <c r="C15" i="5" a="1"/>
  <c r="C15" i="5" s="1"/>
  <c r="B29" i="5" a="1"/>
  <c r="B29" i="5" s="1"/>
  <c r="C6" i="5" a="1"/>
  <c r="C6" i="5" s="1"/>
  <c r="E18" i="5" a="1"/>
  <c r="E18" i="5" s="1"/>
  <c r="C33" i="5" a="1"/>
  <c r="C33" i="5" s="1"/>
  <c r="C14" i="5" a="1"/>
  <c r="C14" i="5" s="1"/>
  <c r="E29" i="5" a="1"/>
  <c r="E29" i="5" s="1"/>
  <c r="E3" i="5" a="1"/>
  <c r="E3" i="5" s="1"/>
  <c r="C19" i="5" a="1"/>
  <c r="C19" i="5" s="1"/>
  <c r="A40" i="5" a="1"/>
  <c r="A40" i="5" s="1"/>
  <c r="B7" i="5" a="1"/>
  <c r="B7" i="5" s="1"/>
  <c r="E16" i="5" a="1"/>
  <c r="E16" i="5" s="1"/>
  <c r="E13" i="5" a="1"/>
  <c r="E13" i="5" s="1"/>
  <c r="B27" i="5" a="1"/>
  <c r="B27" i="5" s="1"/>
  <c r="A50" i="5" a="1"/>
  <c r="A50" i="5" s="1"/>
  <c r="A14" i="5" a="1"/>
  <c r="A14" i="5" s="1"/>
  <c r="B36" i="5" a="1"/>
  <c r="B36" i="5" s="1"/>
  <c r="A3" i="5" a="1"/>
  <c r="A3" i="5" s="1"/>
  <c r="A17" i="5" a="1"/>
  <c r="A17" i="5" s="1"/>
  <c r="E30" i="5" a="1"/>
  <c r="E30" i="5" s="1"/>
  <c r="A8" i="5" a="1"/>
  <c r="A8" i="5" s="1"/>
  <c r="C20" i="5" a="1"/>
  <c r="C20" i="5" s="1"/>
  <c r="A35" i="5" a="1"/>
  <c r="A35" i="5" s="1"/>
  <c r="A16" i="5" a="1"/>
  <c r="A16" i="5" s="1"/>
  <c r="B35" i="5" a="1"/>
  <c r="B35" i="5" s="1"/>
  <c r="A4" i="5" a="1"/>
  <c r="A4" i="5" s="1"/>
  <c r="C22" i="5" a="1"/>
  <c r="C22" i="5" s="1"/>
  <c r="B41" i="5" a="1"/>
  <c r="B41" i="5" s="1"/>
  <c r="B4" i="5" a="1"/>
  <c r="B4" i="5" s="1"/>
  <c r="B71" i="5"/>
  <c r="B70" i="5"/>
  <c r="B69" i="5"/>
  <c r="B68" i="5"/>
  <c r="B67" i="5"/>
  <c r="B66" i="5"/>
  <c r="B65" i="5"/>
  <c r="B64" i="5"/>
  <c r="B63" i="5"/>
  <c r="B62" i="5"/>
  <c r="B61" i="5"/>
  <c r="B60" i="5"/>
  <c r="B59" i="5"/>
  <c r="B58" i="5"/>
  <c r="B57" i="5"/>
  <c r="B56" i="5"/>
  <c r="B55" i="5"/>
  <c r="B54" i="5"/>
  <c r="D8" i="5" l="1"/>
  <c r="F8" i="5"/>
  <c r="G8" i="5" s="1"/>
  <c r="D10" i="5"/>
  <c r="F10" i="5"/>
  <c r="G10" i="5" s="1"/>
  <c r="F31" i="5"/>
  <c r="G31" i="5" s="1"/>
  <c r="F20" i="5"/>
  <c r="G20" i="5" s="1"/>
  <c r="D20" i="5"/>
  <c r="F32" i="5"/>
  <c r="G32" i="5" s="1"/>
  <c r="D32" i="5"/>
  <c r="D44" i="5"/>
  <c r="F44" i="5"/>
  <c r="G44" i="5" s="1"/>
  <c r="F33" i="5"/>
  <c r="G33" i="5" s="1"/>
  <c r="D33" i="5"/>
  <c r="D34" i="5"/>
  <c r="F34" i="5"/>
  <c r="G34" i="5" s="1"/>
  <c r="D39" i="5"/>
  <c r="F39" i="5"/>
  <c r="G39" i="5" s="1"/>
  <c r="F48" i="5"/>
  <c r="G48" i="5" s="1"/>
  <c r="D48" i="5"/>
  <c r="D42" i="5"/>
  <c r="F42" i="5"/>
  <c r="G42" i="5" s="1"/>
  <c r="D31" i="5"/>
  <c r="D17" i="5"/>
  <c r="F17" i="5"/>
  <c r="G17" i="5" s="1"/>
  <c r="D13" i="5"/>
  <c r="D12" i="5"/>
  <c r="F12" i="5"/>
  <c r="G12" i="5" s="1"/>
  <c r="D25" i="5"/>
  <c r="F25" i="5"/>
  <c r="G25" i="5" s="1"/>
  <c r="F46" i="5"/>
  <c r="G46" i="5" s="1"/>
  <c r="D46" i="5"/>
  <c r="D28" i="5"/>
  <c r="F28" i="5"/>
  <c r="G28" i="5" s="1"/>
  <c r="D24" i="5"/>
  <c r="F24" i="5"/>
  <c r="G24" i="5" s="1"/>
  <c r="D4" i="5"/>
  <c r="F4" i="5"/>
  <c r="D3" i="5"/>
  <c r="F3" i="5"/>
  <c r="D40" i="5"/>
  <c r="F40" i="5"/>
  <c r="G40" i="5" s="1"/>
  <c r="F45" i="5"/>
  <c r="G45" i="5" s="1"/>
  <c r="D45" i="5"/>
  <c r="F36" i="5"/>
  <c r="G36" i="5" s="1"/>
  <c r="D36" i="5"/>
  <c r="F7" i="5"/>
  <c r="G7" i="5" s="1"/>
  <c r="D7" i="5"/>
  <c r="F13" i="5"/>
  <c r="G13" i="5" s="1"/>
  <c r="F18" i="5"/>
  <c r="G18" i="5" s="1"/>
  <c r="D18" i="5"/>
  <c r="D19" i="5"/>
  <c r="F19" i="5"/>
  <c r="G19" i="5" s="1"/>
  <c r="D37" i="5"/>
  <c r="D38" i="5"/>
  <c r="F38" i="5"/>
  <c r="G38" i="5" s="1"/>
  <c r="D41" i="5"/>
  <c r="F41" i="5"/>
  <c r="G41" i="5" s="1"/>
  <c r="D23" i="5"/>
  <c r="F23" i="5"/>
  <c r="G23" i="5" s="1"/>
  <c r="D2" i="5"/>
  <c r="F2" i="5"/>
  <c r="D47" i="5"/>
  <c r="D30" i="5"/>
  <c r="F30" i="5"/>
  <c r="G30" i="5" s="1"/>
  <c r="F47" i="5"/>
  <c r="G47" i="5" s="1"/>
  <c r="F37" i="5"/>
  <c r="G37" i="5" s="1"/>
  <c r="D16" i="5"/>
  <c r="F16" i="5"/>
  <c r="G16" i="5" s="1"/>
  <c r="D14" i="5"/>
  <c r="F14" i="5"/>
  <c r="G14" i="5" s="1"/>
  <c r="F49" i="5"/>
  <c r="G49" i="5" s="1"/>
  <c r="D49" i="5"/>
  <c r="D5" i="5"/>
  <c r="F5" i="5"/>
  <c r="F6" i="5"/>
  <c r="G6" i="5" s="1"/>
  <c r="D6" i="5"/>
  <c r="D21" i="5"/>
  <c r="F21" i="5"/>
  <c r="G21" i="5" s="1"/>
  <c r="F15" i="5"/>
  <c r="G15" i="5" s="1"/>
  <c r="D15" i="5"/>
  <c r="F22" i="5"/>
  <c r="G22" i="5" s="1"/>
  <c r="D22" i="5"/>
  <c r="F26" i="5"/>
  <c r="G26" i="5" s="1"/>
  <c r="D26" i="5"/>
  <c r="D43" i="5"/>
  <c r="F43" i="5"/>
  <c r="G43" i="5" s="1"/>
  <c r="F35" i="5"/>
  <c r="G35" i="5" s="1"/>
  <c r="D35" i="5"/>
  <c r="D50" i="5"/>
  <c r="F50" i="5"/>
  <c r="G50" i="5" s="1"/>
  <c r="F9" i="5"/>
  <c r="G9" i="5" s="1"/>
  <c r="D9" i="5"/>
  <c r="F27" i="5"/>
  <c r="G27" i="5" s="1"/>
  <c r="D27" i="5"/>
  <c r="D51" i="5"/>
  <c r="F51" i="5"/>
  <c r="G51" i="5" s="1"/>
  <c r="F11" i="5"/>
  <c r="G11" i="5" s="1"/>
  <c r="D11" i="5"/>
  <c r="F29" i="5"/>
  <c r="G29" i="5" s="1"/>
  <c r="D29" i="5"/>
  <c r="O6" i="2"/>
  <c r="O4" i="2"/>
  <c r="F48" i="6"/>
  <c r="G4" i="5" l="1"/>
  <c r="G5" i="5"/>
  <c r="G3" i="5"/>
  <c r="G2" i="5"/>
  <c r="F27" i="4" l="1"/>
  <c r="G27" i="4" s="1"/>
  <c r="F28" i="4"/>
  <c r="G28" i="4" s="1"/>
  <c r="F29" i="4"/>
  <c r="G29" i="4" s="1"/>
  <c r="F30" i="4"/>
  <c r="G30" i="4" s="1"/>
  <c r="F31" i="4"/>
  <c r="G31" i="4" s="1"/>
  <c r="F32" i="4"/>
  <c r="G32" i="4" s="1"/>
  <c r="F33" i="4"/>
  <c r="G33" i="4" s="1"/>
  <c r="F34" i="4"/>
  <c r="G34" i="4" s="1"/>
  <c r="F35" i="4"/>
  <c r="G35" i="4" s="1"/>
  <c r="F36" i="4"/>
  <c r="G36" i="4" s="1"/>
  <c r="F37" i="4"/>
  <c r="G37" i="4" s="1"/>
  <c r="F38" i="4"/>
  <c r="G38" i="4" s="1"/>
  <c r="F39" i="4"/>
  <c r="G39" i="4" s="1"/>
  <c r="F40" i="4"/>
  <c r="G40" i="4" s="1"/>
  <c r="F41" i="4"/>
  <c r="G41" i="4" s="1"/>
  <c r="F42" i="4"/>
  <c r="G42" i="4" s="1"/>
  <c r="F43" i="4"/>
  <c r="G43" i="4" s="1"/>
  <c r="F44" i="4"/>
  <c r="G44" i="4" s="1"/>
  <c r="F45" i="4"/>
  <c r="G45" i="4" s="1"/>
  <c r="F46" i="4"/>
  <c r="G46" i="4" s="1"/>
  <c r="F47" i="4"/>
  <c r="G47" i="4" s="1"/>
  <c r="F48" i="4"/>
  <c r="G48" i="4" s="1"/>
  <c r="F49" i="4"/>
  <c r="G49" i="4" s="1"/>
  <c r="F50" i="4"/>
  <c r="G50" i="4" s="1"/>
  <c r="F51" i="4"/>
  <c r="G51" i="4" s="1"/>
  <c r="F52" i="4"/>
  <c r="G52" i="4" s="1"/>
  <c r="F53" i="4"/>
  <c r="G53" i="4" s="1"/>
  <c r="F54" i="4"/>
  <c r="G54" i="4" s="1"/>
  <c r="F55" i="4"/>
  <c r="G55" i="4" s="1"/>
  <c r="F56" i="4"/>
  <c r="G56" i="4" s="1"/>
  <c r="F57" i="4"/>
  <c r="G57" i="4" s="1"/>
  <c r="F58" i="4"/>
  <c r="G58" i="4" s="1"/>
  <c r="F59" i="4"/>
  <c r="G59" i="4" s="1"/>
  <c r="F60" i="4"/>
  <c r="G60" i="4" s="1"/>
  <c r="F61" i="4"/>
  <c r="G61" i="4" s="1"/>
  <c r="F62" i="4"/>
  <c r="G62" i="4" s="1"/>
  <c r="F63" i="4"/>
  <c r="G63" i="4" s="1"/>
  <c r="F64" i="4"/>
  <c r="G64" i="4" s="1"/>
  <c r="F65" i="4"/>
  <c r="G65" i="4" s="1"/>
  <c r="F66" i="4"/>
  <c r="G66" i="4" s="1"/>
  <c r="F67" i="4"/>
  <c r="G67" i="4" s="1"/>
  <c r="F68" i="4"/>
  <c r="G68" i="4" s="1"/>
  <c r="F69" i="4"/>
  <c r="G69" i="4" s="1"/>
  <c r="F70" i="4"/>
  <c r="G70" i="4" s="1"/>
  <c r="F71" i="4"/>
  <c r="G71" i="4" s="1"/>
  <c r="F72" i="4"/>
  <c r="G72" i="4" s="1"/>
  <c r="F73" i="4"/>
  <c r="G73" i="4" s="1"/>
  <c r="F74" i="4"/>
  <c r="G74" i="4" s="1"/>
  <c r="F75" i="4"/>
  <c r="G75" i="4" s="1"/>
  <c r="F76" i="4"/>
  <c r="G76" i="4" s="1"/>
  <c r="F77" i="4"/>
  <c r="G77" i="4" s="1"/>
  <c r="G78" i="4"/>
  <c r="F79" i="4"/>
  <c r="G79" i="4" s="1"/>
  <c r="F80" i="4"/>
  <c r="G80" i="4" s="1"/>
  <c r="F81" i="4"/>
  <c r="G81" i="4" s="1"/>
  <c r="F82" i="4"/>
  <c r="G82" i="4" s="1"/>
  <c r="F83" i="4"/>
  <c r="G83" i="4" s="1"/>
  <c r="F84" i="4"/>
  <c r="G84" i="4" s="1"/>
  <c r="F85" i="4"/>
  <c r="G85" i="4" s="1"/>
  <c r="F86" i="4"/>
  <c r="G86" i="4" s="1"/>
  <c r="F87" i="4"/>
  <c r="G87" i="4" s="1"/>
  <c r="F88" i="4"/>
  <c r="G88" i="4" s="1"/>
  <c r="F89" i="4"/>
  <c r="G89" i="4" s="1"/>
  <c r="F90" i="4"/>
  <c r="G90" i="4" s="1"/>
  <c r="F91" i="4"/>
  <c r="G91" i="4" s="1"/>
  <c r="F92" i="4"/>
  <c r="G92" i="4" s="1"/>
  <c r="F93" i="4"/>
  <c r="G93" i="4" s="1"/>
  <c r="F94" i="4"/>
  <c r="G94" i="4" s="1"/>
  <c r="F95" i="4"/>
  <c r="G95" i="4" s="1"/>
  <c r="F96" i="4"/>
  <c r="G96" i="4" s="1"/>
  <c r="F97" i="4"/>
  <c r="G97" i="4" s="1"/>
  <c r="F98" i="4"/>
  <c r="G98" i="4" s="1"/>
  <c r="F99" i="4"/>
  <c r="G99" i="4" s="1"/>
  <c r="F100" i="4"/>
  <c r="G100" i="4" s="1"/>
  <c r="F101" i="4"/>
  <c r="G101" i="4" s="1"/>
  <c r="F102" i="4"/>
  <c r="G102" i="4" s="1"/>
  <c r="F103" i="4"/>
  <c r="G103" i="4" s="1"/>
  <c r="F104" i="4"/>
  <c r="G104" i="4" s="1"/>
  <c r="F105" i="4"/>
  <c r="G105" i="4" s="1"/>
  <c r="F106" i="4"/>
  <c r="G106" i="4" s="1"/>
  <c r="F107" i="4"/>
  <c r="G107" i="4" s="1"/>
  <c r="F108" i="4"/>
  <c r="G108" i="4" s="1"/>
  <c r="F109" i="4"/>
  <c r="G109" i="4" s="1"/>
  <c r="F110" i="4"/>
  <c r="G110" i="4" s="1"/>
  <c r="F111" i="4"/>
  <c r="G111" i="4" s="1"/>
  <c r="F112" i="4"/>
  <c r="G112" i="4" s="1"/>
  <c r="F113" i="4"/>
  <c r="G113" i="4" s="1"/>
  <c r="F114" i="4"/>
  <c r="G114" i="4" s="1"/>
  <c r="F115" i="4"/>
  <c r="G115" i="4" s="1"/>
  <c r="F116" i="4"/>
  <c r="G116" i="4" s="1"/>
  <c r="F117" i="4"/>
  <c r="G117" i="4" s="1"/>
  <c r="F118" i="4"/>
  <c r="G118" i="4" s="1"/>
  <c r="F119" i="4"/>
  <c r="G119" i="4" s="1"/>
  <c r="F120" i="4"/>
  <c r="G120" i="4" s="1"/>
  <c r="F121" i="4"/>
  <c r="G121" i="4" s="1"/>
  <c r="F122" i="4"/>
  <c r="G122" i="4" s="1"/>
  <c r="F123" i="4"/>
  <c r="G123" i="4" s="1"/>
  <c r="F124" i="4"/>
  <c r="G124" i="4" s="1"/>
  <c r="F125" i="4"/>
  <c r="G125" i="4" s="1"/>
  <c r="F126" i="4"/>
  <c r="G126" i="4" s="1"/>
  <c r="F127" i="4"/>
  <c r="G127" i="4" s="1"/>
  <c r="F128" i="4"/>
  <c r="G128" i="4" s="1"/>
  <c r="F129" i="4"/>
  <c r="G129" i="4" s="1"/>
  <c r="F130" i="4"/>
  <c r="G130" i="4" s="1"/>
  <c r="F131" i="4"/>
  <c r="G131" i="4" s="1"/>
  <c r="F132" i="4"/>
  <c r="G132" i="4" s="1"/>
  <c r="F133" i="4"/>
  <c r="G133" i="4" s="1"/>
  <c r="F134" i="4"/>
  <c r="G134" i="4" s="1"/>
  <c r="F135" i="4"/>
  <c r="G135" i="4" s="1"/>
  <c r="F136" i="4"/>
  <c r="G136" i="4" s="1"/>
  <c r="F137" i="4"/>
  <c r="G137" i="4" s="1"/>
  <c r="F138" i="4"/>
  <c r="G138" i="4" s="1"/>
  <c r="F139" i="4"/>
  <c r="G139" i="4" s="1"/>
  <c r="F140" i="4"/>
  <c r="G140" i="4" s="1"/>
  <c r="F141" i="4"/>
  <c r="G141" i="4" s="1"/>
  <c r="F142" i="4"/>
  <c r="G142" i="4" s="1"/>
  <c r="F143" i="4"/>
  <c r="G143" i="4" s="1"/>
  <c r="F144" i="4"/>
  <c r="G144" i="4" s="1"/>
  <c r="F145" i="4"/>
  <c r="G145" i="4" s="1"/>
  <c r="F146" i="4"/>
  <c r="G146" i="4" s="1"/>
  <c r="F147" i="4"/>
  <c r="G147" i="4" s="1"/>
  <c r="F148" i="4"/>
  <c r="G148" i="4" s="1"/>
  <c r="F149" i="4"/>
  <c r="G149" i="4" s="1"/>
  <c r="F150" i="4"/>
  <c r="G150" i="4" s="1"/>
  <c r="F151" i="4"/>
  <c r="G151" i="4" s="1"/>
  <c r="F152" i="4"/>
  <c r="G152" i="4" s="1"/>
  <c r="F153" i="4"/>
  <c r="G153" i="4" s="1"/>
  <c r="F154" i="4"/>
  <c r="G154" i="4" s="1"/>
  <c r="F155" i="4"/>
  <c r="G155" i="4" s="1"/>
  <c r="F156" i="4"/>
  <c r="G156" i="4" s="1"/>
  <c r="F157" i="4"/>
  <c r="G157" i="4" s="1"/>
  <c r="F158" i="4"/>
  <c r="G158" i="4" s="1"/>
  <c r="F159" i="4"/>
  <c r="G159" i="4" s="1"/>
  <c r="F160" i="4"/>
  <c r="G160" i="4" s="1"/>
  <c r="F161" i="4"/>
  <c r="G161" i="4" s="1"/>
  <c r="F162" i="4"/>
  <c r="G162" i="4" s="1"/>
  <c r="F163" i="4"/>
  <c r="G163" i="4" s="1"/>
  <c r="F164" i="4"/>
  <c r="G164" i="4" s="1"/>
  <c r="F165" i="4"/>
  <c r="G165" i="4" s="1"/>
  <c r="F166" i="4"/>
  <c r="G166" i="4" s="1"/>
  <c r="F167" i="4"/>
  <c r="G167" i="4" s="1"/>
  <c r="F168" i="4"/>
  <c r="G168" i="4" s="1"/>
  <c r="F169" i="4"/>
  <c r="G169" i="4" s="1"/>
  <c r="F170" i="4"/>
  <c r="G170" i="4" s="1"/>
  <c r="F171" i="4"/>
  <c r="G171" i="4" s="1"/>
  <c r="F172" i="4"/>
  <c r="G172" i="4" s="1"/>
  <c r="F173" i="4"/>
  <c r="G173" i="4" s="1"/>
  <c r="F174" i="4"/>
  <c r="G174" i="4" s="1"/>
  <c r="F175" i="4"/>
  <c r="G175" i="4" s="1"/>
  <c r="F176" i="4"/>
  <c r="G176" i="4" s="1"/>
  <c r="F177" i="4"/>
  <c r="G177" i="4" s="1"/>
  <c r="F178" i="4"/>
  <c r="G178" i="4" s="1"/>
  <c r="F179" i="4"/>
  <c r="G179" i="4" s="1"/>
  <c r="F180" i="4"/>
  <c r="G180" i="4" s="1"/>
  <c r="F181" i="4"/>
  <c r="F182" i="4"/>
  <c r="G182" i="4" s="1"/>
  <c r="F183" i="4"/>
  <c r="G183" i="4" s="1"/>
  <c r="F184" i="4"/>
  <c r="G184" i="4" s="1"/>
  <c r="F185" i="4"/>
  <c r="G185" i="4" s="1"/>
  <c r="F186" i="4"/>
  <c r="G186" i="4" s="1"/>
  <c r="F187" i="4"/>
  <c r="G187" i="4" s="1"/>
  <c r="F188" i="4"/>
  <c r="G188" i="4" s="1"/>
  <c r="F189" i="4"/>
  <c r="G189" i="4" s="1"/>
  <c r="F190" i="4"/>
  <c r="G190" i="4" s="1"/>
  <c r="F191" i="4"/>
  <c r="G191" i="4" s="1"/>
  <c r="F192" i="4"/>
  <c r="G192" i="4" s="1"/>
  <c r="F193" i="4"/>
  <c r="G193" i="4" s="1"/>
  <c r="F194" i="4"/>
  <c r="G194" i="4" s="1"/>
  <c r="F195" i="4"/>
  <c r="G195" i="4" s="1"/>
  <c r="F196" i="4"/>
  <c r="G196" i="4" s="1"/>
  <c r="F197" i="4"/>
  <c r="G197" i="4" s="1"/>
  <c r="F198" i="4"/>
  <c r="G198" i="4" s="1"/>
  <c r="F199" i="4"/>
  <c r="G199" i="4" s="1"/>
  <c r="F200" i="4"/>
  <c r="G200" i="4" s="1"/>
  <c r="F201" i="4"/>
  <c r="G201" i="4" s="1"/>
  <c r="F202" i="4"/>
  <c r="G202" i="4" s="1"/>
  <c r="F203" i="4"/>
  <c r="G203" i="4" s="1"/>
  <c r="F204" i="4"/>
  <c r="G204" i="4" s="1"/>
  <c r="F205" i="4"/>
  <c r="G205" i="4" s="1"/>
  <c r="F206" i="4"/>
  <c r="G206" i="4" s="1"/>
  <c r="F207" i="4"/>
  <c r="G207" i="4" s="1"/>
  <c r="F208" i="4"/>
  <c r="G208" i="4" s="1"/>
  <c r="F209" i="4"/>
  <c r="G209" i="4" s="1"/>
  <c r="F210" i="4"/>
  <c r="G210" i="4" s="1"/>
  <c r="F211" i="4"/>
  <c r="G211" i="4" s="1"/>
  <c r="F212" i="4"/>
  <c r="G212" i="4" s="1"/>
  <c r="F213" i="4"/>
  <c r="G213" i="4" s="1"/>
  <c r="F214" i="4"/>
  <c r="G214" i="4" s="1"/>
  <c r="F215" i="4"/>
  <c r="G215" i="4" s="1"/>
  <c r="F216" i="4"/>
  <c r="G216" i="4" s="1"/>
  <c r="F217" i="4"/>
  <c r="G217" i="4" s="1"/>
  <c r="F218" i="4"/>
  <c r="G218" i="4" s="1"/>
  <c r="F219" i="4"/>
  <c r="G219" i="4" s="1"/>
  <c r="F220" i="4"/>
  <c r="G220" i="4" s="1"/>
  <c r="F221" i="4"/>
  <c r="G221" i="4" s="1"/>
  <c r="F222" i="4"/>
  <c r="G222" i="4" s="1"/>
  <c r="F223" i="4"/>
  <c r="G223" i="4" s="1"/>
  <c r="F224" i="4"/>
  <c r="G224" i="4" s="1"/>
  <c r="F225" i="4"/>
  <c r="G225" i="4" s="1"/>
  <c r="F226" i="4"/>
  <c r="G226" i="4" s="1"/>
  <c r="F227" i="4"/>
  <c r="G227" i="4" s="1"/>
  <c r="F228" i="4"/>
  <c r="G228" i="4" s="1"/>
  <c r="F229" i="4"/>
  <c r="G229" i="4" s="1"/>
  <c r="F230" i="4"/>
  <c r="G230" i="4" s="1"/>
  <c r="F231" i="4"/>
  <c r="G231" i="4" s="1"/>
  <c r="F232" i="4"/>
  <c r="G232" i="4" s="1"/>
  <c r="F233" i="4"/>
  <c r="G233" i="4" s="1"/>
  <c r="F234" i="4"/>
  <c r="G234" i="4" s="1"/>
  <c r="F235" i="4"/>
  <c r="G235" i="4" s="1"/>
  <c r="F236" i="4"/>
  <c r="G236" i="4" s="1"/>
  <c r="F237" i="4"/>
  <c r="G237" i="4" s="1"/>
  <c r="F238" i="4"/>
  <c r="G238" i="4" s="1"/>
  <c r="F239" i="4"/>
  <c r="G239" i="4" s="1"/>
  <c r="F240" i="4"/>
  <c r="G240" i="4" s="1"/>
  <c r="F241" i="4"/>
  <c r="G241" i="4" s="1"/>
  <c r="F242" i="4"/>
  <c r="G242" i="4" s="1"/>
  <c r="F243" i="4"/>
  <c r="G243" i="4" s="1"/>
  <c r="F244" i="4"/>
  <c r="G244" i="4" s="1"/>
  <c r="F245" i="4"/>
  <c r="G245" i="4" s="1"/>
  <c r="F246" i="4"/>
  <c r="G246" i="4" s="1"/>
  <c r="F247" i="4"/>
  <c r="G247" i="4" s="1"/>
  <c r="F248" i="4"/>
  <c r="G248" i="4" s="1"/>
  <c r="F249" i="4"/>
  <c r="G249" i="4" s="1"/>
  <c r="F250" i="4"/>
  <c r="G250" i="4" s="1"/>
  <c r="F251" i="4"/>
  <c r="G251" i="4" s="1"/>
  <c r="F252" i="4"/>
  <c r="G252" i="4" s="1"/>
  <c r="F253" i="4"/>
  <c r="G253" i="4" s="1"/>
  <c r="F254" i="4"/>
  <c r="G254" i="4" s="1"/>
  <c r="F255" i="4"/>
  <c r="G255" i="4" s="1"/>
  <c r="F256" i="4"/>
  <c r="G256" i="4" s="1"/>
  <c r="F257" i="4"/>
  <c r="G257" i="4" s="1"/>
  <c r="F258" i="4"/>
  <c r="G258" i="4" s="1"/>
  <c r="F259" i="4"/>
  <c r="G259" i="4" s="1"/>
  <c r="F260" i="4"/>
  <c r="G260" i="4" s="1"/>
  <c r="F261" i="4"/>
  <c r="G261" i="4" s="1"/>
  <c r="F262" i="4"/>
  <c r="G262" i="4" s="1"/>
  <c r="F263" i="4"/>
  <c r="G263" i="4" s="1"/>
  <c r="F264" i="4"/>
  <c r="G264" i="4" s="1"/>
  <c r="F265" i="4"/>
  <c r="G265" i="4" s="1"/>
  <c r="F266" i="4"/>
  <c r="G266" i="4" s="1"/>
  <c r="F267" i="4"/>
  <c r="G267" i="4" s="1"/>
  <c r="F268" i="4"/>
  <c r="G268" i="4" s="1"/>
  <c r="F269" i="4"/>
  <c r="G269" i="4" s="1"/>
  <c r="F270" i="4"/>
  <c r="G270" i="4" s="1"/>
  <c r="F271" i="4"/>
  <c r="G271" i="4" s="1"/>
  <c r="F272" i="4"/>
  <c r="G272" i="4" s="1"/>
  <c r="F273" i="4"/>
  <c r="G273" i="4" s="1"/>
  <c r="F274" i="4"/>
  <c r="G274" i="4" s="1"/>
  <c r="F275" i="4"/>
  <c r="G275" i="4" s="1"/>
  <c r="F276" i="4"/>
  <c r="G276" i="4" s="1"/>
  <c r="F277" i="4"/>
  <c r="G277" i="4" s="1"/>
  <c r="F278" i="4"/>
  <c r="G278" i="4" s="1"/>
  <c r="F279" i="4"/>
  <c r="G279" i="4" s="1"/>
  <c r="F280" i="4"/>
  <c r="G280" i="4" s="1"/>
  <c r="F281" i="4"/>
  <c r="G281" i="4" s="1"/>
  <c r="F282" i="4"/>
  <c r="G282" i="4" s="1"/>
  <c r="F283" i="4"/>
  <c r="G283" i="4" s="1"/>
  <c r="F284" i="4"/>
  <c r="G284" i="4" s="1"/>
  <c r="G285" i="4"/>
  <c r="F286" i="4"/>
  <c r="G286" i="4" s="1"/>
  <c r="F287" i="4"/>
  <c r="G287" i="4" s="1"/>
  <c r="F288" i="4"/>
  <c r="G288" i="4" s="1"/>
  <c r="F289" i="4"/>
  <c r="G289" i="4" s="1"/>
  <c r="F290" i="4"/>
  <c r="G290" i="4" s="1"/>
  <c r="F291" i="4"/>
  <c r="G291" i="4" s="1"/>
  <c r="F292" i="4"/>
  <c r="G292" i="4" s="1"/>
  <c r="F293" i="4"/>
  <c r="G293" i="4" s="1"/>
  <c r="F294" i="4"/>
  <c r="G294" i="4" s="1"/>
  <c r="F295" i="4"/>
  <c r="G295" i="4" s="1"/>
  <c r="F296" i="4"/>
  <c r="G296" i="4" s="1"/>
  <c r="F297" i="4"/>
  <c r="G297" i="4" s="1"/>
  <c r="F298" i="4"/>
  <c r="G298" i="4" s="1"/>
  <c r="F299" i="4"/>
  <c r="G299" i="4" s="1"/>
  <c r="F300" i="4"/>
  <c r="G300" i="4" s="1"/>
  <c r="F301" i="4"/>
  <c r="G301" i="4" s="1"/>
  <c r="F302" i="4"/>
  <c r="G302" i="4" s="1"/>
  <c r="F303" i="4"/>
  <c r="G303" i="4" s="1"/>
  <c r="F304" i="4"/>
  <c r="G304" i="4" s="1"/>
  <c r="F305" i="4"/>
  <c r="G305" i="4" s="1"/>
  <c r="F306" i="4"/>
  <c r="G306" i="4" s="1"/>
  <c r="F307" i="4"/>
  <c r="G307" i="4" s="1"/>
  <c r="F308" i="4"/>
  <c r="G308" i="4" s="1"/>
  <c r="F309" i="4"/>
  <c r="G309" i="4" s="1"/>
  <c r="F310" i="4"/>
  <c r="G310" i="4" s="1"/>
  <c r="F311" i="4"/>
  <c r="G311" i="4" s="1"/>
  <c r="F312" i="4"/>
  <c r="G312" i="4" s="1"/>
  <c r="F313" i="4"/>
  <c r="G313" i="4" s="1"/>
  <c r="F314" i="4"/>
  <c r="G314" i="4" s="1"/>
  <c r="F315" i="4"/>
  <c r="G315" i="4" s="1"/>
  <c r="F316" i="4"/>
  <c r="G316" i="4" s="1"/>
  <c r="F317" i="4"/>
  <c r="G317" i="4" s="1"/>
  <c r="F318" i="4"/>
  <c r="G318" i="4" s="1"/>
  <c r="F319" i="4"/>
  <c r="G319" i="4" s="1"/>
  <c r="F320" i="4"/>
  <c r="G320" i="4" s="1"/>
  <c r="F321" i="4"/>
  <c r="G321" i="4" s="1"/>
  <c r="F322" i="4"/>
  <c r="G322" i="4" s="1"/>
  <c r="F323" i="4"/>
  <c r="G323" i="4" s="1"/>
  <c r="F324" i="4"/>
  <c r="G324" i="4" s="1"/>
  <c r="F325" i="4"/>
  <c r="G325" i="4" s="1"/>
  <c r="F326" i="4"/>
  <c r="G326" i="4" s="1"/>
  <c r="F327" i="4"/>
  <c r="G327" i="4" s="1"/>
  <c r="F328" i="4"/>
  <c r="G328" i="4" s="1"/>
  <c r="F329" i="4"/>
  <c r="G329" i="4" s="1"/>
  <c r="F330" i="4"/>
  <c r="G330" i="4" s="1"/>
  <c r="F331" i="4"/>
  <c r="G331" i="4" s="1"/>
  <c r="F332" i="4"/>
  <c r="G332" i="4" s="1"/>
  <c r="F333" i="4"/>
  <c r="G333" i="4" s="1"/>
  <c r="F334" i="4"/>
  <c r="G334" i="4" s="1"/>
  <c r="F335" i="4"/>
  <c r="G335" i="4" s="1"/>
  <c r="F336" i="4"/>
  <c r="G336" i="4" s="1"/>
  <c r="F337" i="4"/>
  <c r="G337" i="4" s="1"/>
  <c r="F338" i="4"/>
  <c r="G338" i="4" s="1"/>
  <c r="F339" i="4"/>
  <c r="G339" i="4" s="1"/>
  <c r="F340" i="4"/>
  <c r="G340" i="4" s="1"/>
  <c r="F341" i="4"/>
  <c r="G341" i="4" s="1"/>
  <c r="F342" i="4"/>
  <c r="G342" i="4" s="1"/>
  <c r="F343" i="4"/>
  <c r="G343" i="4" s="1"/>
  <c r="F344" i="4"/>
  <c r="G344" i="4" s="1"/>
  <c r="F345" i="4"/>
  <c r="G345" i="4" s="1"/>
  <c r="F346" i="4"/>
  <c r="G346" i="4" s="1"/>
  <c r="F347" i="4"/>
  <c r="G347" i="4" s="1"/>
  <c r="F348" i="4"/>
  <c r="G348" i="4" s="1"/>
  <c r="F349" i="4"/>
  <c r="G349" i="4" s="1"/>
  <c r="F350" i="4"/>
  <c r="G350" i="4" s="1"/>
  <c r="F351" i="4"/>
  <c r="G351" i="4" s="1"/>
  <c r="F352" i="4"/>
  <c r="G352" i="4" s="1"/>
  <c r="F353" i="4"/>
  <c r="G353" i="4" s="1"/>
  <c r="F354" i="4"/>
  <c r="G354" i="4" s="1"/>
  <c r="F355" i="4"/>
  <c r="G355" i="4" s="1"/>
  <c r="F356" i="4"/>
  <c r="G356" i="4" s="1"/>
  <c r="F357" i="4"/>
  <c r="G357" i="4" s="1"/>
  <c r="F358" i="4"/>
  <c r="G358" i="4" s="1"/>
  <c r="F359" i="4"/>
  <c r="G359" i="4" s="1"/>
  <c r="F360" i="4"/>
  <c r="G360" i="4" s="1"/>
  <c r="F361" i="4"/>
  <c r="G361" i="4" s="1"/>
  <c r="F362" i="4"/>
  <c r="G362" i="4" s="1"/>
  <c r="F363" i="4"/>
  <c r="G363" i="4" s="1"/>
  <c r="F364" i="4"/>
  <c r="G364" i="4" s="1"/>
  <c r="F365" i="4"/>
  <c r="G365" i="4" s="1"/>
  <c r="F366" i="4"/>
  <c r="G366" i="4" s="1"/>
  <c r="F4" i="4"/>
  <c r="G4" i="4" s="1"/>
  <c r="BE4" i="2" s="1"/>
  <c r="BE6" i="2" s="1"/>
  <c r="F5" i="4"/>
  <c r="G5" i="4" s="1"/>
  <c r="F6" i="4"/>
  <c r="G6" i="4" s="1"/>
  <c r="F7" i="4"/>
  <c r="G7" i="4" s="1"/>
  <c r="F8" i="4"/>
  <c r="G8" i="4" s="1"/>
  <c r="F9" i="4"/>
  <c r="G9" i="4" s="1"/>
  <c r="F10" i="4"/>
  <c r="G10" i="4" s="1"/>
  <c r="F11" i="4"/>
  <c r="G11" i="4" s="1"/>
  <c r="F12" i="4"/>
  <c r="G12" i="4" s="1"/>
  <c r="F13" i="4"/>
  <c r="G13" i="4" s="1"/>
  <c r="F14" i="4"/>
  <c r="G14" i="4" s="1"/>
  <c r="F15" i="4"/>
  <c r="G15" i="4" s="1"/>
  <c r="F16" i="4"/>
  <c r="G16" i="4" s="1"/>
  <c r="F17" i="4"/>
  <c r="G17" i="4" s="1"/>
  <c r="F18" i="4"/>
  <c r="G18" i="4" s="1"/>
  <c r="F19" i="4"/>
  <c r="G19" i="4" s="1"/>
  <c r="F20" i="4"/>
  <c r="G20" i="4" s="1"/>
  <c r="F21" i="4"/>
  <c r="G21" i="4" s="1"/>
  <c r="F22" i="4"/>
  <c r="G22" i="4" s="1"/>
  <c r="F23" i="4"/>
  <c r="G23" i="4" s="1"/>
  <c r="F24" i="4"/>
  <c r="G24" i="4" s="1"/>
  <c r="F25" i="4"/>
  <c r="G25" i="4" s="1"/>
  <c r="F26" i="4"/>
  <c r="G26" i="4" s="1"/>
  <c r="F2" i="4"/>
  <c r="G2" i="4" s="1"/>
  <c r="F3" i="4"/>
  <c r="G3" i="4" s="1"/>
  <c r="H14" i="5" l="1"/>
  <c r="BE8" i="2"/>
  <c r="H29" i="5"/>
  <c r="H25" i="5"/>
  <c r="H41" i="5"/>
  <c r="H10" i="5"/>
  <c r="H4" i="5"/>
  <c r="H22" i="5"/>
  <c r="H38" i="5"/>
  <c r="H26" i="5"/>
  <c r="H2" i="5"/>
  <c r="H24" i="5"/>
  <c r="H50" i="5"/>
  <c r="H8" i="5"/>
  <c r="H21" i="5"/>
  <c r="H48" i="5"/>
  <c r="H17" i="5"/>
  <c r="H43" i="5"/>
  <c r="H3" i="5"/>
  <c r="H16" i="5"/>
  <c r="H31" i="5"/>
  <c r="H46" i="5"/>
  <c r="H6" i="5"/>
  <c r="H12" i="5"/>
  <c r="H39" i="5"/>
  <c r="H33" i="5"/>
  <c r="H30" i="5"/>
  <c r="H23" i="5"/>
  <c r="H18" i="5"/>
  <c r="H27" i="5"/>
  <c r="H36" i="5"/>
  <c r="H15" i="5"/>
  <c r="H19" i="5"/>
  <c r="H51" i="5"/>
  <c r="H28" i="5"/>
  <c r="H35" i="5"/>
  <c r="H49" i="5"/>
  <c r="H37" i="5"/>
  <c r="H9" i="5"/>
  <c r="H32" i="5"/>
  <c r="H11" i="5"/>
  <c r="H47" i="5"/>
  <c r="H13" i="5"/>
  <c r="H20" i="5"/>
  <c r="H7" i="5"/>
  <c r="H40" i="5"/>
  <c r="H34" i="5"/>
  <c r="H45" i="5"/>
  <c r="H44" i="5"/>
  <c r="H42" i="5"/>
  <c r="H5" i="5"/>
  <c r="J4" i="4"/>
  <c r="J3" i="4"/>
  <c r="J9" i="4"/>
  <c r="J8" i="4"/>
  <c r="J7" i="4"/>
  <c r="J6" i="4"/>
  <c r="J5" i="4"/>
  <c r="L2" i="4"/>
  <c r="B52" i="5"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<sst xmlns="http://schemas.openxmlformats.org/spreadsheetml/2006/main" count="1665" uniqueCount="969">
  <si>
    <t>Item</t>
  </si>
  <si>
    <t>Quantity</t>
  </si>
  <si>
    <t>Unit Cost</t>
  </si>
  <si>
    <t>Total Cost</t>
  </si>
  <si>
    <t>Signature:</t>
  </si>
  <si>
    <t>Date:</t>
  </si>
  <si>
    <t>Census Name</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</si>
  <si>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</si>
  <si>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</si>
  <si>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</si>
  <si>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</si>
  <si>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</si>
  <si>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</si>
  <si>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</si>
  <si>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</si>
  <si>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</si>
  <si>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</si>
  <si>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</si>
  <si>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</si>
  <si>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</si>
  <si>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</si>
  <si>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</si>
  <si>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</si>
  <si>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</si>
  <si>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</si>
  <si>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</si>
  <si>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</si>
  <si>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Barnstable</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</si>
  <si>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</si>
  <si>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</si>
  <si>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</si>
  <si>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</si>
  <si>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</si>
  <si>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</si>
  <si>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</si>
  <si>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</si>
  <si>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</si>
  <si>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</si>
  <si>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</si>
  <si>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</si>
  <si>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</si>
  <si>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</si>
  <si>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</si>
  <si>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</si>
  <si>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</si>
  <si>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</si>
  <si>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</si>
  <si>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</si>
  <si>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</si>
  <si>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</si>
  <si>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</si>
  <si>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</si>
  <si>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</si>
  <si>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</si>
  <si>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 Fire District</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</si>
  <si>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</si>
  <si>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</si>
  <si>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</si>
  <si>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</si>
  <si>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</si>
  <si>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</si>
  <si>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</si>
  <si>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</si>
  <si>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</si>
  <si>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</si>
  <si>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</si>
  <si>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</si>
  <si>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</si>
  <si>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</si>
  <si>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</si>
  <si>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</si>
  <si>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</si>
  <si>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</si>
  <si>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</si>
  <si>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</si>
  <si>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</si>
  <si>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</si>
  <si>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</si>
  <si>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</si>
  <si>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</si>
  <si>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</si>
  <si>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</si>
  <si>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</si>
  <si>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</si>
  <si>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</si>
  <si>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</si>
  <si>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</si>
  <si>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</si>
  <si>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</si>
  <si>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</si>
  <si>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</si>
  <si>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</si>
  <si>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</si>
  <si>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</si>
  <si>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</si>
  <si>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</si>
  <si>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</si>
  <si>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</si>
  <si>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</si>
  <si>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</si>
  <si>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Essex</t>
  </si>
  <si>
    <t>Everett</t>
  </si>
  <si>
    <t>Fairhaven</t>
  </si>
  <si>
    <t>Fall River</t>
  </si>
  <si>
    <t>Falmouth</t>
  </si>
  <si>
    <t>Fitchburg</t>
  </si>
  <si>
    <t>Florida</t>
  </si>
  <si>
    <t>Foxborough</t>
  </si>
  <si>
    <t>Framingham</t>
  </si>
  <si>
    <t>Franklin</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</si>
  <si>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</si>
  <si>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</si>
  <si>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</si>
  <si>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</si>
  <si>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</si>
  <si>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</si>
  <si>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</si>
  <si>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</si>
  <si>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</si>
  <si>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</si>
  <si>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</si>
  <si>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</si>
  <si>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</si>
  <si>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</si>
  <si>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</si>
  <si>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</si>
  <si>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</si>
  <si>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Hampden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</si>
  <si>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</si>
  <si>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</si>
  <si>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</si>
  <si>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</si>
  <si>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</si>
  <si>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</si>
  <si>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</si>
  <si>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</si>
  <si>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</si>
  <si>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</si>
  <si>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</si>
  <si>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</si>
  <si>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</si>
  <si>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</si>
  <si>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</si>
  <si>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</si>
  <si>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</si>
  <si>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</si>
  <si>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</si>
  <si>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</si>
  <si>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</si>
  <si>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</si>
  <si>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</si>
  <si>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</si>
  <si>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</si>
  <si>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</si>
  <si>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</si>
  <si>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</si>
  <si>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</si>
  <si>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</si>
  <si>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</si>
  <si>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</si>
  <si>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</si>
  <si>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</si>
  <si>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</si>
  <si>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</si>
  <si>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</si>
  <si>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</si>
  <si>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</si>
  <si>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</si>
  <si>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</si>
  <si>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</si>
  <si>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</si>
  <si>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</si>
  <si>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</si>
  <si>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Manchester-by-the-Sea</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</si>
  <si>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</si>
  <si>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</si>
  <si>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</si>
  <si>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</si>
  <si>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</si>
  <si>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</si>
  <si>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</si>
  <si>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</si>
  <si>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</si>
  <si>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</si>
  <si>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</si>
  <si>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</si>
  <si>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</si>
  <si>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</si>
  <si>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</si>
  <si>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</si>
  <si>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</si>
  <si>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</si>
  <si>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</si>
  <si>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</si>
  <si>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</si>
  <si>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</si>
  <si>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</si>
  <si>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</si>
  <si>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</si>
  <si>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</si>
  <si>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</si>
  <si>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</si>
  <si>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Nahant</t>
  </si>
  <si>
    <t>Nantucket</t>
  </si>
  <si>
    <t>Natick</t>
  </si>
  <si>
    <t>Needham</t>
  </si>
  <si>
    <t>New Ashford</t>
  </si>
  <si>
    <t>New Bedford</t>
  </si>
  <si>
    <t>New Braintree</t>
  </si>
  <si>
    <t>New Marlborough</t>
  </si>
  <si>
    <t>New Salem</t>
  </si>
  <si>
    <t>Newbury</t>
  </si>
  <si>
    <t>Newburyport</t>
  </si>
  <si>
    <t>Newton</t>
  </si>
  <si>
    <t>Norfolk</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</si>
  <si>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</si>
  <si>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</si>
  <si>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</si>
  <si>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</si>
  <si>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</si>
  <si>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</si>
  <si>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</si>
  <si>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</si>
  <si>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</si>
  <si>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</si>
  <si>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</si>
  <si>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</si>
  <si>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</si>
  <si>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</si>
  <si>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</si>
  <si>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</si>
  <si>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</si>
  <si>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</si>
  <si>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</si>
  <si>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</si>
  <si>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</si>
  <si>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</si>
  <si>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</si>
  <si>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</si>
  <si>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</si>
  <si>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</si>
  <si>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</si>
  <si>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</si>
  <si>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</si>
  <si>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</si>
  <si>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Plymouth</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</si>
  <si>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</si>
  <si>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</si>
  <si>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</si>
  <si>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</si>
  <si>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</si>
  <si>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</si>
  <si>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</si>
  <si>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</si>
  <si>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</si>
  <si>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</si>
  <si>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</si>
  <si>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</si>
  <si>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</si>
  <si>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</si>
  <si>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</si>
  <si>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</si>
  <si>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</si>
  <si>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</si>
  <si>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</si>
  <si>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</si>
  <si>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</si>
  <si>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</si>
  <si>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</si>
  <si>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</si>
  <si>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</si>
  <si>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</si>
  <si>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</si>
  <si>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</si>
  <si>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</si>
  <si>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Shelburne Fire District</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</si>
  <si>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</si>
  <si>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</si>
  <si>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</si>
  <si>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</si>
  <si>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</si>
  <si>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</si>
  <si>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</si>
  <si>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</si>
  <si>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</si>
  <si>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</si>
  <si>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</si>
  <si>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</si>
  <si>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</si>
  <si>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</si>
  <si>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</si>
  <si>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</si>
  <si>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</si>
  <si>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</si>
  <si>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</si>
  <si>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</si>
  <si>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</si>
  <si>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</si>
  <si>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</si>
  <si>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</si>
  <si>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</si>
  <si>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</si>
  <si>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</si>
  <si>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</si>
  <si>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</si>
  <si>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</si>
  <si>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</si>
  <si>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</si>
  <si>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</si>
  <si>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</si>
  <si>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</si>
  <si>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</si>
  <si>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</si>
  <si>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</si>
  <si>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</si>
  <si>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</si>
  <si>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</si>
  <si>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</si>
  <si>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</si>
  <si>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</si>
  <si>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</si>
  <si>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</si>
  <si>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</si>
  <si>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</si>
  <si>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</si>
  <si>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</si>
  <si>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</si>
  <si>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</si>
  <si>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</si>
  <si>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</si>
  <si>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</si>
  <si>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</si>
  <si>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</si>
  <si>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</si>
  <si>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</si>
  <si>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</si>
  <si>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</si>
  <si>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</si>
  <si>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</si>
  <si>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</si>
  <si>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</si>
  <si>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</si>
  <si>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</si>
  <si>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</si>
  <si>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</si>
  <si>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</si>
  <si>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</si>
  <si>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</si>
  <si>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</si>
  <si>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</si>
  <si>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</si>
  <si>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</si>
  <si>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</si>
  <si>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</si>
  <si>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</si>
  <si>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Worcester</t>
  </si>
  <si>
    <t>Worthington</t>
  </si>
  <si>
    <t>Wrentham</t>
  </si>
  <si>
    <t>Yarmouth</t>
  </si>
  <si>
    <t>Allocation</t>
  </si>
  <si>
    <t>Allocation Chart</t>
  </si>
  <si>
    <t>Population</t>
  </si>
  <si>
    <t>Number</t>
  </si>
  <si>
    <t>0-2,499</t>
  </si>
  <si>
    <t>2,500-4,999</t>
  </si>
  <si>
    <t>5,000-9,999</t>
  </si>
  <si>
    <t>10,000-29,999</t>
  </si>
  <si>
    <t>30,000-49,999</t>
  </si>
  <si>
    <t>50,000-99,999</t>
  </si>
  <si>
    <t>100,000+</t>
  </si>
  <si>
    <t>Application Type:</t>
  </si>
  <si>
    <t>Single Department</t>
  </si>
  <si>
    <t>Regional</t>
  </si>
  <si>
    <t>Max. Award Amount:</t>
  </si>
  <si>
    <t>Amount Remaining:</t>
  </si>
  <si>
    <t>Dartmouth Dist. 1 Fire Department</t>
  </si>
  <si>
    <t>Dartmouth Dist. 2 Fire Department</t>
  </si>
  <si>
    <t>Dartmouth Dist. 3 Fire Department</t>
  </si>
  <si>
    <t>DISTRICT %</t>
  </si>
  <si>
    <t>ADJUSTED POPULATION</t>
  </si>
  <si>
    <t>ALLOCATION</t>
  </si>
  <si>
    <t>Total Quantity</t>
  </si>
  <si>
    <t>Total Price</t>
  </si>
  <si>
    <t>Gear Drying Rack/Cabinet</t>
  </si>
  <si>
    <t>Fit Testing Machine</t>
  </si>
  <si>
    <t>Personal Harness</t>
  </si>
  <si>
    <t>SCBA Bottle</t>
  </si>
  <si>
    <t>Rescue Saw/Chain Saw</t>
  </si>
  <si>
    <t>Ballistic Helmet</t>
  </si>
  <si>
    <t>Ballistic Vest</t>
  </si>
  <si>
    <t>HCN Detector</t>
  </si>
  <si>
    <t>Vehicle Stabilization Struts</t>
  </si>
  <si>
    <t>COVER SHEET</t>
  </si>
  <si>
    <t>Legal Name of Applicant Agency:</t>
  </si>
  <si>
    <t>Mailing Address:</t>
  </si>
  <si>
    <t>PO Box:</t>
  </si>
  <si>
    <t>Municipality:</t>
  </si>
  <si>
    <t>Zip Code:</t>
  </si>
  <si>
    <t>Department Information</t>
  </si>
  <si>
    <t>Chief of Department</t>
  </si>
  <si>
    <t>First Name:</t>
  </si>
  <si>
    <t>Middle Initial:</t>
  </si>
  <si>
    <t>Last Name:</t>
  </si>
  <si>
    <t>Suffix:</t>
  </si>
  <si>
    <t>Phone Number:</t>
  </si>
  <si>
    <t xml:space="preserve">Email Address: </t>
  </si>
  <si>
    <t>Title:</t>
  </si>
  <si>
    <t>Application Type</t>
  </si>
  <si>
    <t>If you are submitting a Regional Application, complete the "Supporting Regional Applicants" tab of this document. If you are not submitting a regional application, you may leave that tab blank.</t>
  </si>
  <si>
    <t>Grant Manager*</t>
  </si>
  <si>
    <t>*Leave this section blank if Fire Chief will serve as Grant Manager.</t>
  </si>
  <si>
    <t>Signature</t>
  </si>
  <si>
    <t>Name:</t>
  </si>
  <si>
    <t>EXECUTIVE OFFICE OF PUBLIC SAFETY &amp; SECURITY
DEPARTMENT OF FIRE SERVICES</t>
  </si>
  <si>
    <t>As the undersigned supporting applicant of this regional Firefighter Safety Equipment Grant Program application, I have reviewed the content of this application and approve of the request of my department’s eligible amount of funding for this purpose. I acknowledge that by signing this application, my department will not be eligible to submit a non-regional application for this program.</t>
  </si>
  <si>
    <t>Fire Chief Name:</t>
  </si>
  <si>
    <t>Applicant Name:</t>
  </si>
  <si>
    <t>SUPPORTING APPLICANT #1</t>
  </si>
  <si>
    <t>SUPPORTING APPLICANT #2</t>
  </si>
  <si>
    <t>SUPPORTING APPLICANT #3</t>
  </si>
  <si>
    <t>SUPPORTING APPLICANT #4</t>
  </si>
  <si>
    <t>SUPPORTING APPLICANT #5</t>
  </si>
  <si>
    <t>SUPPORTING APPLICANT #6</t>
  </si>
  <si>
    <t>SUPPORTING APPLICANT #7</t>
  </si>
  <si>
    <t>SUPPORTING APPLICANT #8</t>
  </si>
  <si>
    <t>SUPPORTING APPLICANT #9</t>
  </si>
  <si>
    <t>SUPPORTING APPLICANT #10</t>
  </si>
  <si>
    <t>Town of Acushnet</t>
  </si>
  <si>
    <t>Select Application Type Below:</t>
  </si>
  <si>
    <t>Town of Abington</t>
  </si>
  <si>
    <t>Town of Acton</t>
  </si>
  <si>
    <t>Adams Fire District</t>
  </si>
  <si>
    <t>Town of Agawam</t>
  </si>
  <si>
    <t>Town of Alford</t>
  </si>
  <si>
    <t>City of Amesbury</t>
  </si>
  <si>
    <t>Town of Amherst</t>
  </si>
  <si>
    <t>Town of Andover</t>
  </si>
  <si>
    <t>Town of Aquinnah</t>
  </si>
  <si>
    <t>Town of Arlington</t>
  </si>
  <si>
    <t>Town of Ashburnham</t>
  </si>
  <si>
    <t>Town of Ashby</t>
  </si>
  <si>
    <t>Town of Ashfield</t>
  </si>
  <si>
    <t>Town of Ashland</t>
  </si>
  <si>
    <t>Town of Athol</t>
  </si>
  <si>
    <t>City of Attleboro</t>
  </si>
  <si>
    <t>Town of Auburn</t>
  </si>
  <si>
    <t>Town of Ayer</t>
  </si>
  <si>
    <t>Barnstable Fire District</t>
  </si>
  <si>
    <t>Town of Barre</t>
  </si>
  <si>
    <t>Town of Becket</t>
  </si>
  <si>
    <t>Town of Bedford</t>
  </si>
  <si>
    <t>Town of Belchertown</t>
  </si>
  <si>
    <t>Town of Bellingham</t>
  </si>
  <si>
    <t>Town of Belmont</t>
  </si>
  <si>
    <t>Town of Berkley</t>
  </si>
  <si>
    <t>Town of Berlin</t>
  </si>
  <si>
    <t>City of Beverly</t>
  </si>
  <si>
    <t>Town of Billerica</t>
  </si>
  <si>
    <t>Town of Blackstone</t>
  </si>
  <si>
    <t>Town of Blandford</t>
  </si>
  <si>
    <t>Town of Bolton</t>
  </si>
  <si>
    <t>City of Boston</t>
  </si>
  <si>
    <t>Town of Bourne</t>
  </si>
  <si>
    <t>Town of Boxborough</t>
  </si>
  <si>
    <t>Town of Boxford</t>
  </si>
  <si>
    <t>Town of Boylston</t>
  </si>
  <si>
    <t>Town of Braintree</t>
  </si>
  <si>
    <t>Town of Brewster</t>
  </si>
  <si>
    <t>Town of Brimfield</t>
  </si>
  <si>
    <t>Town of Brookfield</t>
  </si>
  <si>
    <t>Town of Brookline</t>
  </si>
  <si>
    <t>Town of Burlington</t>
  </si>
  <si>
    <t>City of Cambridge</t>
  </si>
  <si>
    <t>Town of Canton</t>
  </si>
  <si>
    <t>Town of Carlisle</t>
  </si>
  <si>
    <t>Town of Carver</t>
  </si>
  <si>
    <t>Town of Charlemont</t>
  </si>
  <si>
    <t>Town of Charlton</t>
  </si>
  <si>
    <t>Town of Chatham</t>
  </si>
  <si>
    <t>Town of Chelmsford</t>
  </si>
  <si>
    <t>Town of Chelsea</t>
  </si>
  <si>
    <t>Town of Cheshire</t>
  </si>
  <si>
    <t>City of Chicopee</t>
  </si>
  <si>
    <t>Town of Chilmark</t>
  </si>
  <si>
    <t>Town of Clinton</t>
  </si>
  <si>
    <t>Town of Cohasset</t>
  </si>
  <si>
    <t>Town of Concord</t>
  </si>
  <si>
    <t>Dalton Fire District</t>
  </si>
  <si>
    <t>Town of Danvers</t>
  </si>
  <si>
    <t>Town of Dennis</t>
  </si>
  <si>
    <t>Town of Dighton</t>
  </si>
  <si>
    <t>Town of Douglas</t>
  </si>
  <si>
    <t>Town of Dover</t>
  </si>
  <si>
    <t>Town of Dracut</t>
  </si>
  <si>
    <t>Town of Dudley</t>
  </si>
  <si>
    <t>Town of Dunstable</t>
  </si>
  <si>
    <t>Town of Duxbury</t>
  </si>
  <si>
    <t>Town of East Bridgewater</t>
  </si>
  <si>
    <t>Town of East Brookfield</t>
  </si>
  <si>
    <t>Town of East Longmeadow</t>
  </si>
  <si>
    <t>Town of Eastham</t>
  </si>
  <si>
    <t>City of Easthampton</t>
  </si>
  <si>
    <t>Town of Easton</t>
  </si>
  <si>
    <t>Town of Edgartown</t>
  </si>
  <si>
    <t>Town of Egremont</t>
  </si>
  <si>
    <t>Town of Erving</t>
  </si>
  <si>
    <t>Town of Essex</t>
  </si>
  <si>
    <t>City of Everett</t>
  </si>
  <si>
    <t>Town of Fairhaven</t>
  </si>
  <si>
    <t>City of Fall River</t>
  </si>
  <si>
    <t>Town of Falmouth</t>
  </si>
  <si>
    <t>City of Fitchburg</t>
  </si>
  <si>
    <t>Town of Florida</t>
  </si>
  <si>
    <t>Town of Foxborough</t>
  </si>
  <si>
    <t>City of Framingham</t>
  </si>
  <si>
    <t>Town of Franklin</t>
  </si>
  <si>
    <t>Town of Freetown</t>
  </si>
  <si>
    <t>City of Gardner</t>
  </si>
  <si>
    <t>Town of Georgetown</t>
  </si>
  <si>
    <t>Town of Gill</t>
  </si>
  <si>
    <t>City of Gloucester</t>
  </si>
  <si>
    <t>Town of Goshen</t>
  </si>
  <si>
    <t>Town of Gosnold</t>
  </si>
  <si>
    <t>Town of Grafton</t>
  </si>
  <si>
    <t>Town of Granby</t>
  </si>
  <si>
    <t>Town of Granville</t>
  </si>
  <si>
    <t>Town of Great Barrington</t>
  </si>
  <si>
    <t>City of Greenfield</t>
  </si>
  <si>
    <t>Town of Groton</t>
  </si>
  <si>
    <t>Town of Groveland</t>
  </si>
  <si>
    <t>Town of Hadley</t>
  </si>
  <si>
    <t>Town of Halifax</t>
  </si>
  <si>
    <t>Town of Hamilton</t>
  </si>
  <si>
    <t>Town of Hampden</t>
  </si>
  <si>
    <t>Town of Hanover</t>
  </si>
  <si>
    <t>Town of Hanson</t>
  </si>
  <si>
    <t>Town of Hardwick</t>
  </si>
  <si>
    <t>Town of Harvard</t>
  </si>
  <si>
    <t>Town of Harwich</t>
  </si>
  <si>
    <t>Town of Hatfield</t>
  </si>
  <si>
    <t>City of Haverhill</t>
  </si>
  <si>
    <t>Town of Hawley</t>
  </si>
  <si>
    <t>Town of Heath</t>
  </si>
  <si>
    <t>Town of Hingham</t>
  </si>
  <si>
    <t>Town of Hinsdale</t>
  </si>
  <si>
    <t>Town of Holbrook</t>
  </si>
  <si>
    <t>Town of Holden</t>
  </si>
  <si>
    <t>Town of Holland</t>
  </si>
  <si>
    <t>Town of Holliston</t>
  </si>
  <si>
    <t>City of Holyoke</t>
  </si>
  <si>
    <t>Town of Hopedale</t>
  </si>
  <si>
    <t>Town of Hopkinton</t>
  </si>
  <si>
    <t>Town of Hubbardston</t>
  </si>
  <si>
    <t>Town of Hudson</t>
  </si>
  <si>
    <t>Town of Hull</t>
  </si>
  <si>
    <t>Town of Huntington</t>
  </si>
  <si>
    <t>Hyannis Fire District</t>
  </si>
  <si>
    <t>Town of Ipswich</t>
  </si>
  <si>
    <t>Town of Kingston</t>
  </si>
  <si>
    <t>Town of Lancaster</t>
  </si>
  <si>
    <t>Town of Lanesborough</t>
  </si>
  <si>
    <t>City of Lawrence</t>
  </si>
  <si>
    <t>Town of Lee</t>
  </si>
  <si>
    <t>Town of Leicester</t>
  </si>
  <si>
    <t>Town of Lenox</t>
  </si>
  <si>
    <t>City of Leominster</t>
  </si>
  <si>
    <t>Town of Leverett</t>
  </si>
  <si>
    <t>Town of Lexington</t>
  </si>
  <si>
    <t>Town of Leyden</t>
  </si>
  <si>
    <t>Town of Lincoln</t>
  </si>
  <si>
    <t>Town of Littleton</t>
  </si>
  <si>
    <t>Town of Longmeadow</t>
  </si>
  <si>
    <t>City of Lowell</t>
  </si>
  <si>
    <t>Town of Ludlow</t>
  </si>
  <si>
    <t>Town of Lunenburg</t>
  </si>
  <si>
    <t>City of Lynn</t>
  </si>
  <si>
    <t>Town of Lynnfield</t>
  </si>
  <si>
    <t>City of Malden</t>
  </si>
  <si>
    <t>Town of Manchester</t>
  </si>
  <si>
    <t>Town of Mansfield</t>
  </si>
  <si>
    <t>Town of Marblehead</t>
  </si>
  <si>
    <t>Town of Marion</t>
  </si>
  <si>
    <t>City of Marlborough</t>
  </si>
  <si>
    <t>Town of Marshfield</t>
  </si>
  <si>
    <t>Town of Mashpee</t>
  </si>
  <si>
    <t>Massachusetts Port Authority</t>
  </si>
  <si>
    <t>Town of Mattapoisett</t>
  </si>
  <si>
    <t>Town of Maynard</t>
  </si>
  <si>
    <t>Town of Medfield</t>
  </si>
  <si>
    <t>City of Medford</t>
  </si>
  <si>
    <t>Town of Medway</t>
  </si>
  <si>
    <t>City of Melrose</t>
  </si>
  <si>
    <t>Town of Mendon</t>
  </si>
  <si>
    <t>Town of Merrimac</t>
  </si>
  <si>
    <t>City of Methuen</t>
  </si>
  <si>
    <t>Town of Middleborough</t>
  </si>
  <si>
    <t>Town of Middlefield</t>
  </si>
  <si>
    <t>Town of Middleton</t>
  </si>
  <si>
    <t>Town of Milford</t>
  </si>
  <si>
    <t>Town of Millbury</t>
  </si>
  <si>
    <t>Town of Millis</t>
  </si>
  <si>
    <t>Town of Millville</t>
  </si>
  <si>
    <t>Town of Milton</t>
  </si>
  <si>
    <t>Town of Monroe</t>
  </si>
  <si>
    <t>Town of Monson</t>
  </si>
  <si>
    <t>Town of Montague</t>
  </si>
  <si>
    <t>Town of Monterey</t>
  </si>
  <si>
    <t>Town of Montgomery</t>
  </si>
  <si>
    <t>Town of Nahant</t>
  </si>
  <si>
    <t>Town of Nantucket</t>
  </si>
  <si>
    <t>Town of Natick</t>
  </si>
  <si>
    <t>Town of Needham</t>
  </si>
  <si>
    <t>Town of New Ashford</t>
  </si>
  <si>
    <t>City of New Bedford</t>
  </si>
  <si>
    <t>Town of New Braintree</t>
  </si>
  <si>
    <t>Town of New Marlborough</t>
  </si>
  <si>
    <t>Town of New Salem</t>
  </si>
  <si>
    <t>Town of Newbury</t>
  </si>
  <si>
    <t>City of Newburyport</t>
  </si>
  <si>
    <t>City of Newton</t>
  </si>
  <si>
    <t>Town of Norfolk</t>
  </si>
  <si>
    <t>City of North Adams</t>
  </si>
  <si>
    <t>Town of North Andover</t>
  </si>
  <si>
    <t>Town of North Attleborough</t>
  </si>
  <si>
    <t>Town of North Brookfield</t>
  </si>
  <si>
    <t>Town of North Reading</t>
  </si>
  <si>
    <t>City of Northampton</t>
  </si>
  <si>
    <t>Town of Northborough</t>
  </si>
  <si>
    <t>Town of Northbridge</t>
  </si>
  <si>
    <t>Town of Northfield</t>
  </si>
  <si>
    <t>Town of Norton</t>
  </si>
  <si>
    <t>Town of Norwell</t>
  </si>
  <si>
    <t>Town of Norwood</t>
  </si>
  <si>
    <t>Town of Oakham</t>
  </si>
  <si>
    <t>Onset Fire District</t>
  </si>
  <si>
    <t>Town of Orange</t>
  </si>
  <si>
    <t>Town of Orleans</t>
  </si>
  <si>
    <t>Town of Otis</t>
  </si>
  <si>
    <t>Town of Oxford</t>
  </si>
  <si>
    <t>Palmer Fire District No. 1</t>
  </si>
  <si>
    <t>Town of Paxton</t>
  </si>
  <si>
    <t>City of Peabody</t>
  </si>
  <si>
    <t>Town of Pelham</t>
  </si>
  <si>
    <t>Town of Pembroke</t>
  </si>
  <si>
    <t>Town of Pepperell</t>
  </si>
  <si>
    <t>Town of Peru</t>
  </si>
  <si>
    <t>Town of Petersham</t>
  </si>
  <si>
    <t>Town of Phillipston</t>
  </si>
  <si>
    <t>City of Pittsfield</t>
  </si>
  <si>
    <t>Town of Plainfield</t>
  </si>
  <si>
    <t>Town of Plainville</t>
  </si>
  <si>
    <t>Town of Plymouth</t>
  </si>
  <si>
    <t>Town of Plympton</t>
  </si>
  <si>
    <t>Town of Princeton</t>
  </si>
  <si>
    <t>Town of Provincetown</t>
  </si>
  <si>
    <t>City of Quincy</t>
  </si>
  <si>
    <t>Town of Randolph</t>
  </si>
  <si>
    <t>Town of Raynham</t>
  </si>
  <si>
    <t>Town of Reading</t>
  </si>
  <si>
    <t>Town of Rehoboth</t>
  </si>
  <si>
    <t>City of Revere</t>
  </si>
  <si>
    <t>Town of Richmond</t>
  </si>
  <si>
    <t>Town of Rochester</t>
  </si>
  <si>
    <t>Town of Rockland</t>
  </si>
  <si>
    <t>Town of Rockport</t>
  </si>
  <si>
    <t>Town of Rowe</t>
  </si>
  <si>
    <t>Town of Royalston</t>
  </si>
  <si>
    <t>Town of Russell</t>
  </si>
  <si>
    <t>Town of Rutland</t>
  </si>
  <si>
    <t>City of Salem</t>
  </si>
  <si>
    <t>Town of Salisbury</t>
  </si>
  <si>
    <t>Town of Sandisfield</t>
  </si>
  <si>
    <t>Town of Sandwich</t>
  </si>
  <si>
    <t>Town of Saugus</t>
  </si>
  <si>
    <t>Town of Scituate</t>
  </si>
  <si>
    <t>Town of Seekonk</t>
  </si>
  <si>
    <t>Town of Sharon</t>
  </si>
  <si>
    <t>Town of Sheffield</t>
  </si>
  <si>
    <t>Shelburne Falls Fire District</t>
  </si>
  <si>
    <t>Town of Sherborn</t>
  </si>
  <si>
    <t>Town of Shirley</t>
  </si>
  <si>
    <t>Town of Shrewsbury</t>
  </si>
  <si>
    <t>Town of Shutesbury</t>
  </si>
  <si>
    <t>Town of Somerset</t>
  </si>
  <si>
    <t>City of Somerville</t>
  </si>
  <si>
    <t>South Deerfield Fire District</t>
  </si>
  <si>
    <t>Town of Southampton</t>
  </si>
  <si>
    <t>Town of Southborough</t>
  </si>
  <si>
    <t>Town of Southbridge</t>
  </si>
  <si>
    <t>Town of Southwick</t>
  </si>
  <si>
    <t>Town of Spencer</t>
  </si>
  <si>
    <t>City of Springfield</t>
  </si>
  <si>
    <t>Town of Sterling</t>
  </si>
  <si>
    <t>Town of Stockbridge</t>
  </si>
  <si>
    <t>Town of Stoneham</t>
  </si>
  <si>
    <t>Town of Stoughton</t>
  </si>
  <si>
    <t>Town of Stow</t>
  </si>
  <si>
    <t>Town of Sturbridge</t>
  </si>
  <si>
    <t>Town of Sudbury</t>
  </si>
  <si>
    <t>Town of Sunderland</t>
  </si>
  <si>
    <t>Town of Sutton</t>
  </si>
  <si>
    <t>Town of Swampscott</t>
  </si>
  <si>
    <t>Town of Swansea</t>
  </si>
  <si>
    <t>City of Taunton</t>
  </si>
  <si>
    <t>Town of Templeton</t>
  </si>
  <si>
    <t>Town of Tewksbury</t>
  </si>
  <si>
    <t>Three Rivers Fire District</t>
  </si>
  <si>
    <t>Town of Tisbury</t>
  </si>
  <si>
    <t>Town of Tolland</t>
  </si>
  <si>
    <t>Town of Topsfield</t>
  </si>
  <si>
    <t>Town of Townsend</t>
  </si>
  <si>
    <t>Town of Truro</t>
  </si>
  <si>
    <t>Turners Falls Fire District</t>
  </si>
  <si>
    <t>Town of Tyngsborough</t>
  </si>
  <si>
    <t>Town of Tyringham</t>
  </si>
  <si>
    <t>Town of Upton</t>
  </si>
  <si>
    <t>Town of Uxbridge</t>
  </si>
  <si>
    <t>Town of Wakefield</t>
  </si>
  <si>
    <t>Town of Wales</t>
  </si>
  <si>
    <t>Town of Walpole</t>
  </si>
  <si>
    <t>City of Waltham</t>
  </si>
  <si>
    <t>Town of Ware</t>
  </si>
  <si>
    <t>Wareham Fire District</t>
  </si>
  <si>
    <t>Town of Warren</t>
  </si>
  <si>
    <t>Town of Warwick</t>
  </si>
  <si>
    <t>Town of Washington</t>
  </si>
  <si>
    <t>Town of Watertown</t>
  </si>
  <si>
    <t>Town of Wayland</t>
  </si>
  <si>
    <t>Town of Webster</t>
  </si>
  <si>
    <t>Town of Wellesley</t>
  </si>
  <si>
    <t>Town of Wellfleet</t>
  </si>
  <si>
    <t>Town of Wendell</t>
  </si>
  <si>
    <t>Town of Wenham</t>
  </si>
  <si>
    <t>West Barnstable Fire District</t>
  </si>
  <si>
    <t>Town of West Boylston</t>
  </si>
  <si>
    <t>Town of West Bridgewater</t>
  </si>
  <si>
    <t>Town of West Brookfield</t>
  </si>
  <si>
    <t>Town of West Newbury</t>
  </si>
  <si>
    <t>Town of West Springfield</t>
  </si>
  <si>
    <t>Town of West Stockbridge</t>
  </si>
  <si>
    <t>Town of West Tisbury</t>
  </si>
  <si>
    <t>Town of Westborough</t>
  </si>
  <si>
    <t>City of Westfield</t>
  </si>
  <si>
    <t>Town of Westford</t>
  </si>
  <si>
    <t>Town of Westhampton</t>
  </si>
  <si>
    <t>Town of Westminster</t>
  </si>
  <si>
    <t>Town of Weston</t>
  </si>
  <si>
    <t>Town of Westport</t>
  </si>
  <si>
    <t>Town of Westwood</t>
  </si>
  <si>
    <t>Town of Weymouth</t>
  </si>
  <si>
    <t>Town of Whately</t>
  </si>
  <si>
    <t>Town of Whitman</t>
  </si>
  <si>
    <t>Town of Wilbraham</t>
  </si>
  <si>
    <t>Town of Williamsburg</t>
  </si>
  <si>
    <t>Town of Wilmington</t>
  </si>
  <si>
    <t>Town of Winchendon</t>
  </si>
  <si>
    <t>Town of Winchester</t>
  </si>
  <si>
    <t>Town of Windsor</t>
  </si>
  <si>
    <t>Town of Winthrop</t>
  </si>
  <si>
    <t>City of Woburn</t>
  </si>
  <si>
    <t>City of Worcester</t>
  </si>
  <si>
    <t>Town of Worthington</t>
  </si>
  <si>
    <t>Town of Wrentham</t>
  </si>
  <si>
    <t>Town of Yarmouth</t>
  </si>
  <si>
    <t>Town of Bridgewater</t>
  </si>
  <si>
    <t>City of Brockton</t>
  </si>
  <si>
    <t>Town of Avon</t>
  </si>
  <si>
    <t>Town of Chester</t>
  </si>
  <si>
    <t>Town of Chesterfield</t>
  </si>
  <si>
    <t>Centerville-Osterville-Marstons Mills Fire Distict</t>
  </si>
  <si>
    <t>Town of Conway</t>
  </si>
  <si>
    <t>Cotuit Fire District</t>
  </si>
  <si>
    <t>Town of Cummington</t>
  </si>
  <si>
    <t>Town of Oak Bluffs</t>
  </si>
  <si>
    <t>Town of Dedham</t>
  </si>
  <si>
    <t>Deerfield Area Fire Protection District</t>
  </si>
  <si>
    <t>Application Amount:</t>
  </si>
  <si>
    <t>Legal Name</t>
  </si>
  <si>
    <t>Common Name</t>
  </si>
  <si>
    <t>COMM Fire Distict</t>
  </si>
  <si>
    <t>Town of Colrain</t>
  </si>
  <si>
    <t>Dartmouth Fire District 1</t>
  </si>
  <si>
    <t>Dartmouth Fire District 3</t>
  </si>
  <si>
    <t>Devens Fire Department</t>
  </si>
  <si>
    <t>Town of Lakeville</t>
  </si>
  <si>
    <t>Fire District No. 1</t>
  </si>
  <si>
    <t>South Hadley Fire Dist #2</t>
  </si>
  <si>
    <t>South Hadley Fire District 1</t>
  </si>
  <si>
    <t>South Hadley Fire District 2</t>
  </si>
  <si>
    <t>Bondsville Fire and Water District</t>
  </si>
  <si>
    <t>Bondsville Fire District</t>
  </si>
  <si>
    <t>Town of Bernardston</t>
  </si>
  <si>
    <t>Mass Development Finance Agenc</t>
  </si>
  <si>
    <t>Massachusetts Portauthority</t>
  </si>
  <si>
    <t>Title</t>
  </si>
  <si>
    <t>First Name</t>
  </si>
  <si>
    <t>Middle Initial</t>
  </si>
  <si>
    <t>Last Name</t>
  </si>
  <si>
    <t>Suffix</t>
  </si>
  <si>
    <t>Email Address</t>
  </si>
  <si>
    <t>Phone Number</t>
  </si>
  <si>
    <t>Street Address</t>
  </si>
  <si>
    <t>PO Box</t>
  </si>
  <si>
    <t>Municipality</t>
  </si>
  <si>
    <t>Zip Code</t>
  </si>
  <si>
    <t>Contact Info</t>
  </si>
  <si>
    <t xml:space="preserve">Title </t>
  </si>
  <si>
    <t xml:space="preserve">First Name </t>
  </si>
  <si>
    <t xml:space="preserve">Middle Initial </t>
  </si>
  <si>
    <t xml:space="preserve">Last Name </t>
  </si>
  <si>
    <t xml:space="preserve">Suffix </t>
  </si>
  <si>
    <t xml:space="preserve">Phone Number </t>
  </si>
  <si>
    <t xml:space="preserve">Email Address </t>
  </si>
  <si>
    <t>Equipment Priority</t>
  </si>
  <si>
    <t>Justification</t>
  </si>
  <si>
    <t>M</t>
  </si>
  <si>
    <t>H</t>
  </si>
  <si>
    <t>L</t>
  </si>
  <si>
    <t>Weighted Score</t>
  </si>
  <si>
    <t>Total Application Score:</t>
  </si>
  <si>
    <t>Town of Clarksburg</t>
  </si>
  <si>
    <t>Town of Hancock</t>
  </si>
  <si>
    <t>Town of Savoy</t>
  </si>
  <si>
    <t>CENSUS2020POP</t>
  </si>
  <si>
    <t>PPV Fan</t>
  </si>
  <si>
    <t>Town of Rowley</t>
  </si>
  <si>
    <t>Li-Ion Fire Blanket</t>
  </si>
  <si>
    <t>Li-Ion Battery Storage Drum</t>
  </si>
  <si>
    <t>Li-Ion Fire Extinguishing Agent</t>
  </si>
  <si>
    <t>Gloves (Structural)</t>
  </si>
  <si>
    <t>Helmet (Structural)</t>
  </si>
  <si>
    <t>Boots (Wildland)</t>
  </si>
  <si>
    <t>Helmet (Wildland)</t>
  </si>
  <si>
    <t>Coat (Wildland)</t>
  </si>
  <si>
    <t>Pants &amp; Suspenders (Wildland)</t>
  </si>
  <si>
    <t>Coat (EMS/Extrication)</t>
  </si>
  <si>
    <t>Pants &amp; Suspenders (EMS/Extrication)</t>
  </si>
  <si>
    <t>Pants &amp; Suspenders (Structural)</t>
  </si>
  <si>
    <t>Coat (Structural)</t>
  </si>
  <si>
    <t>Gloves (Wildland)</t>
  </si>
  <si>
    <t>Dartmouth Fire District 2</t>
  </si>
  <si>
    <t>Electric Vehicle Emergency Plug</t>
  </si>
  <si>
    <t>Station Equipment</t>
  </si>
  <si>
    <t>Apparatus Equipment</t>
  </si>
  <si>
    <t>Personal Equipment</t>
  </si>
  <si>
    <t>The equipment is being purchased for an individual who was hired within the last year or an expected hire and will serve as the second unit of this equipment type assigned to the individual.</t>
  </si>
  <si>
    <t>The equipment is being purchased for an individual who was hired within the last year or an expected hire and will serve as the first/only unit of this equipment type assigned to the individual.</t>
  </si>
  <si>
    <t>What is the reason that this purchase is necessary?</t>
  </si>
  <si>
    <t>No</t>
  </si>
  <si>
    <t>The equipment is currently in service but non-compliant with a relevant industry standard and is one of two (2) or more units of this equipment type assigned to the individual.</t>
  </si>
  <si>
    <t>The equipment is currently in service but non-compliant with a relevant industry standard and is the only unit of this equipment type assigned to the individual.</t>
  </si>
  <si>
    <t>The equipment has been taken out of service due to damage or wear which have left it in unusable condition and is the only unit of this equipment type assigned to the individual.</t>
  </si>
  <si>
    <t>What is the condition of the equipment being replaced/reason that replacement is needed?</t>
  </si>
  <si>
    <t>Yes</t>
  </si>
  <si>
    <t>Is this a replacement for equipment that is currently assigned to an existing firefighter who was hired more than a year ago?</t>
  </si>
  <si>
    <t>Low</t>
  </si>
  <si>
    <t>Medium</t>
  </si>
  <si>
    <t>High</t>
  </si>
  <si>
    <t>Criteria</t>
  </si>
  <si>
    <t>The department currently has at least one (1) of these items on each apparatus but requires more to satisfy service demands.</t>
  </si>
  <si>
    <t>The department currently owns one (1) or more of these items but does not have the item available on every apparatus/vehicle.</t>
  </si>
  <si>
    <t>The department does not currently own any of this item.</t>
  </si>
  <si>
    <t>Equipment is currently in service but inconsistent with other similar equipment used in the department.</t>
  </si>
  <si>
    <t>Equipment is currently in service but lacks the functionality of currently available models.</t>
  </si>
  <si>
    <t>Equipment is currently in service but non-compliant with a relevant NFPA or OSHA standard.</t>
  </si>
  <si>
    <t>Equipment is currently in service but is at or approaching the end of its expected usable lifespan.</t>
  </si>
  <si>
    <t>Equipment is currently in service but has been experiencing reliability issues or required significant repairs.</t>
  </si>
  <si>
    <t>Equipment has been taken out of service due to failure or safety concerns.</t>
  </si>
  <si>
    <t>The department currently has at least one (1) of these items at every station but requires more to satisfy service demands.</t>
  </si>
  <si>
    <t>The department currently owns one (1) or more of these items but does not have the item available at every station.</t>
  </si>
  <si>
    <t>Item Description</t>
  </si>
  <si>
    <t>Priority Level</t>
  </si>
  <si>
    <t>Is this a replacement for an existing unit(s) of equipment that the department currently owns?</t>
  </si>
  <si>
    <t>TOTAL:</t>
  </si>
  <si>
    <t>If Yes: What is the condition of the equipment being replaced/reason that replacement is needed?
If No: What is the reason that this purchase is necessary?</t>
  </si>
  <si>
    <t>Is this a replacement for an existing unit(s) that the department currently owns?</t>
  </si>
  <si>
    <t>Equipment Category</t>
  </si>
  <si>
    <t>Line Item Score</t>
  </si>
  <si>
    <t>SUPPORTING REGIONAL APPLICANTS</t>
  </si>
  <si>
    <t>BUDGET WORKSHEET</t>
  </si>
  <si>
    <t>Department/Station Equipment</t>
  </si>
  <si>
    <t>Air Compressor/Fill station/Cascade System</t>
  </si>
  <si>
    <t>Diesel Exhaust Removal Systems</t>
  </si>
  <si>
    <t>Exercise Equipment</t>
  </si>
  <si>
    <t>Fixed Site Communication Equipment</t>
  </si>
  <si>
    <t>Hose Tester</t>
  </si>
  <si>
    <t>Mobile/Portable Decontamination System</t>
  </si>
  <si>
    <t>Portable Meteorological Station</t>
  </si>
  <si>
    <t>Rehab Tent</t>
  </si>
  <si>
    <t>Tablets/Computer Systems</t>
  </si>
  <si>
    <t>Tumble Dryer Unit</t>
  </si>
  <si>
    <t>Washer/Extractor Unit</t>
  </si>
  <si>
    <t>Wellness Program Equipment</t>
  </si>
  <si>
    <t>Breaching Tools</t>
  </si>
  <si>
    <t>Carbon Monoxide Detector</t>
  </si>
  <si>
    <t>Cold Water Immersion Suit/Dry Suit</t>
  </si>
  <si>
    <t>Colorimetric Chemical Analysis Set</t>
  </si>
  <si>
    <t>Combustible Gas Detector/4-Gas Meter</t>
  </si>
  <si>
    <t>Cribbing &amp; Wedges</t>
  </si>
  <si>
    <t>Directional Hose Exit Device System</t>
  </si>
  <si>
    <t>Extrication Tools (spreaders, cutters, rams, etc.)</t>
  </si>
  <si>
    <t>Gas or Battery Powered Scene Lighting</t>
  </si>
  <si>
    <t>Hand Tools (halligans, axes, bars, etc.)</t>
  </si>
  <si>
    <t>Hose/Nozzle Management System</t>
  </si>
  <si>
    <t>Hoses, Nozzles, and Valves</t>
  </si>
  <si>
    <t>Ice Rescue Board/Rapid Deployment Craft</t>
  </si>
  <si>
    <t>Impact Hammer Drill</t>
  </si>
  <si>
    <t>Infrared Spectrometer</t>
  </si>
  <si>
    <t>Life Jacket (PFD)</t>
  </si>
  <si>
    <t>Lifting Air Bag</t>
  </si>
  <si>
    <t>Litter</t>
  </si>
  <si>
    <t>Mobile Radio Accessories (speaker mics, wiring, antennas, etc.)</t>
  </si>
  <si>
    <t>Mobile Radio or Repeater</t>
  </si>
  <si>
    <t>Patient Lifting Device</t>
  </si>
  <si>
    <t>Personnel Accountability System/Mobile Command Console</t>
  </si>
  <si>
    <t>Photo-Ionization Detector</t>
  </si>
  <si>
    <t>Portable Fire Pump</t>
  </si>
  <si>
    <t>Portable Generator</t>
  </si>
  <si>
    <t>Portable Radiological Survey Instrument</t>
  </si>
  <si>
    <t>Reach Pole System</t>
  </si>
  <si>
    <t>Reciprocating Saw</t>
  </si>
  <si>
    <t>RIT SCBA System</t>
  </si>
  <si>
    <t>RIT System (Ropes etc.)</t>
  </si>
  <si>
    <t>Roadway/Highway Safety Equipment</t>
  </si>
  <si>
    <t>Ropes (Rescue &amp; Individual Safety and Hardware)</t>
  </si>
  <si>
    <t>Scuba Equipment Tanks, Regulators, Fins and Hoods</t>
  </si>
  <si>
    <t>Scuba Support Equipment</t>
  </si>
  <si>
    <t>Thermal Imager - Drone Mounted</t>
  </si>
  <si>
    <t>Thermal Imager - Handheld (sole unit assigned to apparatus)</t>
  </si>
  <si>
    <t>Throwable Rescue Device</t>
  </si>
  <si>
    <t>Boots, Leather (Structural)</t>
  </si>
  <si>
    <t>Boots, Rubber (Structural)</t>
  </si>
  <si>
    <t>Chemical Protective Clothing - Level "A"</t>
  </si>
  <si>
    <t>Complete set of Gear (Structural)</t>
  </si>
  <si>
    <t>Complete set of Gear (Wildland)</t>
  </si>
  <si>
    <t>Eye Shield</t>
  </si>
  <si>
    <t>Gloves (Extrication)</t>
  </si>
  <si>
    <t>Goggles</t>
  </si>
  <si>
    <t>Handheld GPS</t>
  </si>
  <si>
    <t>Hood (Nomex or PBI)</t>
  </si>
  <si>
    <t>In Suit Communications Systems</t>
  </si>
  <si>
    <t>Individual SCBA Facepiece</t>
  </si>
  <si>
    <t>Portable Radio</t>
  </si>
  <si>
    <t>Pager Notification System</t>
  </si>
  <si>
    <t>Personal Alarm Safety System (PASS) Device</t>
  </si>
  <si>
    <t>Personal Safety Light</t>
  </si>
  <si>
    <t>Portable Radio Accessories (batteries, speaker mics, chargers, etc.)</t>
  </si>
  <si>
    <t>Powered Air Purifying Respirator</t>
  </si>
  <si>
    <t>SCBA Voice Amplifier</t>
  </si>
  <si>
    <t>Self-Contained Breathing Apparatus (SCBA)</t>
  </si>
  <si>
    <t>Thermal Imager - Handheld (assigned to individual/riding position)</t>
  </si>
  <si>
    <t>Thermal Imager - Handheld with integrated accountability device</t>
  </si>
  <si>
    <t>Thermal Imager - SCBA/Facepiece Mounted</t>
  </si>
  <si>
    <t>The equipment is being purchased for an individual who has been employed for more than one year and does not currently have any of this item assigned to them. The item will serve as the first/only unit of this equipment type assigned to the individual.</t>
  </si>
  <si>
    <t>The equipment is being purchased for an individual who has been employed for more than one year and does not currently have any of this item assigned to them. The item will serve as the second unit of this equipment type assigned to the individual.</t>
  </si>
  <si>
    <t>No justification or inadequate justification provided.</t>
  </si>
  <si>
    <t xml:space="preserve">No justification or inadequate justification provided. </t>
  </si>
  <si>
    <t>The equipment has exceeded the NFPA standard 10-year service timeline (or will do so by June 30, 2026) and is the only unit of this equipment type assigned to the individual.</t>
  </si>
  <si>
    <t>The equipment has exceeded the NFPA standard 10-year service timeline (or will do so by June 30, 2026) and is one of two (2) or more units of this equipment type assigned to the individual.</t>
  </si>
  <si>
    <t>Project Need</t>
  </si>
  <si>
    <t>Please explain all equipment being requested, quantities, and how it will be deployed/managed. Include details on installation, maintenance plans, how cost estimates were obtained, accessories to be included, and any other relevant information.</t>
  </si>
  <si>
    <t>Project Summary</t>
  </si>
  <si>
    <t>Application Narrative</t>
  </si>
  <si>
    <t xml:space="preserve"> FY26 FIREFIGHTER SAFETY EQUIPMENT GRANT PROGRAM</t>
  </si>
  <si>
    <t>Communications Headsets</t>
  </si>
  <si>
    <t>Williamstown Fire District</t>
  </si>
  <si>
    <r>
      <t xml:space="preserve">As the Chief of the Department/Chief Executive, I am authorizing the department to solicit funds from the FY26 Firefighter Safety Equipment Grant Program from the Department of Fire Services (DFS). I have reviewed and approve of the contents of this application, and certify that all information provided is accurate. I have also reviewed and agree to abide by all terms and conditions in the Notice of Funding Opportunity. I further acknowledge that </t>
    </r>
    <r>
      <rPr>
        <b/>
        <sz val="12"/>
        <color theme="1"/>
        <rFont val="Garamond"/>
        <family val="1"/>
      </rPr>
      <t xml:space="preserve">if my department incurs expenses for the grant prior to a contract for these grant funds being signed by DFS </t>
    </r>
    <r>
      <rPr>
        <b/>
        <u/>
        <sz val="12"/>
        <color theme="1"/>
        <rFont val="Garamond"/>
        <family val="1"/>
      </rPr>
      <t>and</t>
    </r>
    <r>
      <rPr>
        <b/>
        <sz val="12"/>
        <color theme="1"/>
        <rFont val="Garamond"/>
        <family val="1"/>
      </rPr>
      <t xml:space="preserve"> my department, DFS will not be able to reimburse my department for those costs.</t>
    </r>
  </si>
  <si>
    <t>The equipment has been taken out of service due to damage or wear which have left it in unusable condition and is one of two (2) or more units of this equipment type assigned to the individual.</t>
  </si>
  <si>
    <t>Please explain the reason grant funding is needed to purchase this equipment and connect it to the justification(s) selected on the Budget Worksheet (i.e. There are 10 firefighters on the department without a compliant second set of turnout gear, my department has one thermal imaging camera which was purchased in 2012 and no longer functions properly,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</si>
</sst>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quot;$&quot;#,##0.00"/>
    <numFmt numFmtId="165" formatCode="_(* #,##0_);_(* \(#,##0\);_(* &quot;-&quot;??_);_(@_)"/>
    <numFmt numFmtId="166" formatCode="00000"/>
    <numFmt numFmtId="167" formatCode="[&lt;=9999999]###\-####;\(###\)\ ###\-####"/>
  </numFmts>
  <fonts count="28" x14ac:knownFonts="1">
    <font>
      <sz val="11"/>
      <color theme="1"/>
      <name val="Calibri"/>
      <family val="2"/>
      <scheme val="minor"/>
    </font>
    <font>
      <b/>
      <sz val="11"/>
      <color theme="1"/>
      <name val="Calibri"/>
      <family val="2"/>
      <scheme val="minor"/>
    </font>
    <font>
      <sz val="11"/>
      <color theme="1"/>
      <name val="Garamond"/>
      <family val="1"/>
    </font>
    <font>
      <b/>
      <sz val="11"/>
      <color theme="1"/>
      <name val="Garamond"/>
      <family val="1"/>
    </font>
    <font>
      <b/>
      <sz val="12"/>
      <color theme="0"/>
      <name val="Garamond"/>
      <family val="1"/>
    </font>
    <font>
      <sz val="12"/>
      <color theme="1"/>
      <name val="Garamond"/>
      <family val="1"/>
    </font>
    <font>
      <b/>
      <sz val="12"/>
      <color theme="1"/>
      <name val="Garamond"/>
      <family val="1"/>
    </font>
    <font>
      <b/>
      <sz val="14"/>
      <color theme="1"/>
      <name val="Garamond"/>
      <family val="1"/>
    </font>
    <font>
      <b/>
      <sz val="14"/>
      <color theme="0"/>
      <name val="Garamond"/>
      <family val="1"/>
    </font>
    <font>
      <sz val="11"/>
      <color rgb="FFFF0000"/>
      <name val="Calibri"/>
      <family val="2"/>
      <scheme val="minor"/>
    </font>
    <font>
      <sz val="11"/>
      <color theme="1"/>
      <name val="Calibri"/>
      <family val="2"/>
      <scheme val="minor"/>
    </font>
    <font>
      <sz val="11"/>
      <color indexed="8"/>
      <name val="Calibri"/>
      <family val="2"/>
    </font>
    <font>
      <sz val="11"/>
      <name val="Calibri"/>
      <family val="2"/>
    </font>
    <font>
      <sz val="10"/>
      <name val="Arial"/>
      <family val="2"/>
    </font>
    <font>
      <sz val="10"/>
      <color indexed="8"/>
      <name val="Arial"/>
      <family val="2"/>
    </font>
    <font>
      <b/>
      <sz val="14"/>
      <color rgb="FFC00000"/>
      <name val="Garamond"/>
      <family val="1"/>
    </font>
    <font>
      <sz val="8"/>
      <name val="Calibri"/>
      <family val="2"/>
      <scheme val="minor"/>
    </font>
    <font>
      <b/>
      <sz val="11"/>
      <color rgb="FF000000"/>
      <name val="Garamond"/>
      <family val="1"/>
    </font>
    <font>
      <sz val="8"/>
      <color theme="1"/>
      <name val="Calibri"/>
      <family val="2"/>
      <scheme val="minor"/>
    </font>
    <font>
      <sz val="14"/>
      <name val="Calibri"/>
      <family val="2"/>
      <scheme val="minor"/>
    </font>
    <font>
      <b/>
      <sz val="14"/>
      <name val="Calibri"/>
      <family val="2"/>
      <scheme val="minor"/>
    </font>
    <font>
      <sz val="11"/>
      <color rgb="FF000000"/>
      <name val="Garamond"/>
      <family val="1"/>
    </font>
    <font>
      <b/>
      <u/>
      <sz val="12"/>
      <color theme="1"/>
      <name val="Garamond"/>
      <family val="1"/>
    </font>
    <font>
      <b/>
      <sz val="11"/>
      <color rgb="FFFFFFFF"/>
      <name val="Garamond"/>
      <family val="1"/>
    </font>
    <font>
      <b/>
      <sz val="11"/>
      <name val="Garamond"/>
      <family val="1"/>
    </font>
    <font>
      <sz val="11"/>
      <name val="Calibri"/>
      <family val="2"/>
      <scheme val="minor"/>
    </font>
    <font>
      <sz val="11"/>
      <name val="Garamond"/>
      <family val="1"/>
    </font>
    <font>
      <b/>
      <sz val="11"/>
      <color rgb="FFFF0000"/>
      <name val="Garamond"/>
      <family val="1"/>
    </font>
  </fonts>
  <fills count="11">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808080"/>
        <bgColor indexed="64"/>
      </patternFill>
    </fill>
    <fill>
      <patternFill patternType="solid">
        <fgColor rgb="FFD9D9D9"/>
        <bgColor indexed="64"/>
      </patternFill>
    </fill>
  </fills>
  <borders count="6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22"/>
      </left>
      <right style="thin">
        <color indexed="22"/>
      </right>
      <top style="thin">
        <color indexed="22"/>
      </top>
      <bottom style="thin">
        <color indexed="22"/>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s>
  <cellStyleXfs count="3">
    <xf numFmtId="0" fontId="0" fillId="0" borderId="0"/>
    <xf numFmtId="43" fontId="10" fillId="0" borderId="0" applyFont="0" applyFill="0" applyBorder="0" applyAlignment="0" applyProtection="0"/>
    <xf numFmtId="0" fontId="14" fillId="0" borderId="0"/>
  </cellStyleXfs>
  <cellXfs count="261">
    <xf numFmtId="0" fontId="0" fillId="0" borderId="0" xfId="0"/>
    <xf numFmtId="0" fontId="1" fillId="4" borderId="0" xfId="0" applyFont="1" applyFill="1" applyAlignment="1">
      <alignment horizontal="center" vertical="center" wrapText="1"/>
    </xf>
    <xf numFmtId="0" fontId="0" fillId="0" borderId="2" xfId="0" applyBorder="1"/>
    <xf numFmtId="0" fontId="0" fillId="0" borderId="2" xfId="0" applyBorder="1" applyAlignment="1">
      <alignment horizontal="center"/>
    </xf>
    <xf numFmtId="164" fontId="0" fillId="0" borderId="2" xfId="0" applyNumberFormat="1" applyBorder="1"/>
    <xf numFmtId="164" fontId="0" fillId="0" borderId="0" xfId="0" applyNumberFormat="1"/>
    <xf numFmtId="0" fontId="2" fillId="6" borderId="0" xfId="0" applyFont="1" applyFill="1" applyAlignment="1">
      <alignment vertical="center"/>
    </xf>
    <xf numFmtId="0" fontId="5" fillId="6" borderId="0" xfId="0" applyFont="1" applyFill="1" applyAlignment="1">
      <alignment vertical="center"/>
    </xf>
    <xf numFmtId="0" fontId="2" fillId="5" borderId="0" xfId="0" applyFont="1" applyFill="1" applyAlignment="1">
      <alignment vertical="center"/>
    </xf>
    <xf numFmtId="0" fontId="5" fillId="5" borderId="0" xfId="0" applyFont="1" applyFill="1" applyAlignment="1">
      <alignment vertical="center"/>
    </xf>
    <xf numFmtId="0" fontId="9" fillId="0" borderId="0" xfId="0" applyFont="1"/>
    <xf numFmtId="164" fontId="9" fillId="0" borderId="0" xfId="0" applyNumberFormat="1" applyFont="1"/>
    <xf numFmtId="0" fontId="1" fillId="4" borderId="2" xfId="0" applyFont="1" applyFill="1" applyBorder="1" applyAlignment="1">
      <alignment horizontal="center" vertical="center"/>
    </xf>
    <xf numFmtId="165" fontId="11" fillId="0" borderId="14" xfId="1" applyNumberFormat="1" applyFont="1" applyFill="1" applyBorder="1" applyAlignment="1">
      <alignment horizontal="right" wrapText="1"/>
    </xf>
    <xf numFmtId="165" fontId="12" fillId="0" borderId="14" xfId="1" applyNumberFormat="1" applyFont="1" applyFill="1" applyBorder="1" applyAlignment="1">
      <alignment horizontal="right" wrapText="1"/>
    </xf>
    <xf numFmtId="9" fontId="11" fillId="0" borderId="14" xfId="2" applyNumberFormat="1" applyFont="1" applyBorder="1" applyAlignment="1">
      <alignment horizontal="right" wrapText="1"/>
    </xf>
    <xf numFmtId="9" fontId="12" fillId="0" borderId="14" xfId="2" applyNumberFormat="1" applyFont="1" applyBorder="1" applyAlignment="1">
      <alignment horizontal="right" wrapText="1"/>
    </xf>
    <xf numFmtId="3" fontId="1" fillId="4" borderId="0" xfId="0" applyNumberFormat="1" applyFont="1" applyFill="1" applyAlignment="1">
      <alignment horizontal="center" vertical="center" wrapText="1"/>
    </xf>
    <xf numFmtId="3" fontId="0" fillId="0" borderId="0" xfId="0" applyNumberFormat="1"/>
    <xf numFmtId="0" fontId="0" fillId="0" borderId="0" xfId="0" applyAlignment="1">
      <alignment horizontal="center" vertical="center"/>
    </xf>
    <xf numFmtId="0" fontId="6" fillId="5" borderId="0" xfId="0" applyFont="1" applyFill="1" applyAlignment="1">
      <alignment vertical="center" wrapText="1"/>
    </xf>
    <xf numFmtId="0" fontId="5" fillId="5" borderId="0" xfId="0" applyFont="1" applyFill="1" applyAlignment="1">
      <alignment vertical="center" wrapText="1"/>
    </xf>
    <xf numFmtId="0" fontId="5" fillId="5" borderId="0" xfId="0" applyFont="1" applyFill="1" applyAlignment="1">
      <alignment horizontal="left" vertical="center" wrapText="1"/>
    </xf>
    <xf numFmtId="0" fontId="3" fillId="5" borderId="0" xfId="0" applyFont="1" applyFill="1" applyAlignment="1">
      <alignment vertical="center"/>
    </xf>
    <xf numFmtId="0" fontId="6" fillId="5" borderId="0" xfId="0" applyFont="1" applyFill="1" applyAlignment="1">
      <alignment vertical="center"/>
    </xf>
    <xf numFmtId="0" fontId="5" fillId="5" borderId="0" xfId="0" applyFont="1" applyFill="1" applyAlignment="1" applyProtection="1">
      <alignment vertical="center"/>
      <protection locked="0"/>
    </xf>
    <xf numFmtId="164" fontId="5" fillId="5" borderId="0" xfId="0" applyNumberFormat="1" applyFont="1" applyFill="1" applyAlignment="1">
      <alignment vertical="center"/>
    </xf>
    <xf numFmtId="0" fontId="6" fillId="5" borderId="0" xfId="0" applyFont="1" applyFill="1" applyAlignment="1">
      <alignment horizontal="left" vertical="center"/>
    </xf>
    <xf numFmtId="0" fontId="6" fillId="6" borderId="0" xfId="0" applyFont="1" applyFill="1" applyAlignment="1">
      <alignment vertical="center"/>
    </xf>
    <xf numFmtId="0" fontId="7" fillId="5" borderId="0" xfId="0" applyFont="1" applyFill="1" applyAlignment="1">
      <alignment vertical="center"/>
    </xf>
    <xf numFmtId="0" fontId="15" fillId="5" borderId="18" xfId="0" applyFont="1" applyFill="1" applyBorder="1" applyAlignment="1">
      <alignment horizontal="center" vertical="top" wrapText="1"/>
    </xf>
    <xf numFmtId="0" fontId="15" fillId="5" borderId="19" xfId="0" applyFont="1" applyFill="1" applyBorder="1" applyAlignment="1">
      <alignment horizontal="center" vertical="top" wrapText="1"/>
    </xf>
    <xf numFmtId="0" fontId="6" fillId="5" borderId="18" xfId="0" applyFont="1" applyFill="1" applyBorder="1" applyAlignment="1">
      <alignment vertical="center"/>
    </xf>
    <xf numFmtId="0" fontId="6" fillId="5" borderId="19" xfId="0" applyFont="1" applyFill="1" applyBorder="1" applyAlignment="1">
      <alignment vertical="center"/>
    </xf>
    <xf numFmtId="0" fontId="5" fillId="5" borderId="18" xfId="0" applyFont="1" applyFill="1" applyBorder="1" applyAlignment="1">
      <alignment vertical="center"/>
    </xf>
    <xf numFmtId="0" fontId="5" fillId="5" borderId="19" xfId="0" applyFont="1" applyFill="1" applyBorder="1" applyAlignment="1">
      <alignment vertical="center"/>
    </xf>
    <xf numFmtId="0" fontId="7" fillId="5" borderId="18" xfId="0" applyFont="1" applyFill="1" applyBorder="1" applyAlignment="1">
      <alignment vertical="center"/>
    </xf>
    <xf numFmtId="0" fontId="7" fillId="5" borderId="19" xfId="0" applyFont="1" applyFill="1" applyBorder="1" applyAlignment="1">
      <alignment vertical="center"/>
    </xf>
    <xf numFmtId="0" fontId="2" fillId="5" borderId="18" xfId="0" applyFont="1" applyFill="1" applyBorder="1" applyAlignment="1">
      <alignment vertical="center"/>
    </xf>
    <xf numFmtId="0" fontId="2" fillId="5" borderId="19" xfId="0" applyFont="1" applyFill="1" applyBorder="1" applyAlignment="1">
      <alignment vertical="center"/>
    </xf>
    <xf numFmtId="0" fontId="2" fillId="5" borderId="20" xfId="0" applyFont="1" applyFill="1" applyBorder="1" applyAlignment="1">
      <alignment vertical="center"/>
    </xf>
    <xf numFmtId="0" fontId="2" fillId="5" borderId="21" xfId="0" applyFont="1" applyFill="1" applyBorder="1" applyAlignment="1">
      <alignment vertical="center"/>
    </xf>
    <xf numFmtId="0" fontId="5" fillId="5" borderId="21" xfId="0" applyFont="1" applyFill="1" applyBorder="1" applyAlignment="1">
      <alignment vertical="center"/>
    </xf>
    <xf numFmtId="0" fontId="5" fillId="5" borderId="22" xfId="0" applyFont="1" applyFill="1" applyBorder="1" applyAlignment="1">
      <alignment vertical="center"/>
    </xf>
    <xf numFmtId="0" fontId="5" fillId="3" borderId="0" xfId="0" applyFont="1" applyFill="1" applyAlignment="1">
      <alignment vertical="center"/>
    </xf>
    <xf numFmtId="0" fontId="4" fillId="5" borderId="0" xfId="0" applyFont="1" applyFill="1" applyAlignment="1">
      <alignment horizontal="center" vertical="center"/>
    </xf>
    <xf numFmtId="3" fontId="13" fillId="0" borderId="0" xfId="0" applyNumberFormat="1" applyFont="1" applyAlignment="1">
      <alignment horizontal="right" vertical="center"/>
    </xf>
    <xf numFmtId="164" fontId="0" fillId="0" borderId="5" xfId="0" applyNumberFormat="1" applyBorder="1" applyAlignment="1" applyProtection="1">
      <alignment horizontal="left" vertical="center" wrapText="1"/>
      <protection locked="0"/>
    </xf>
    <xf numFmtId="0" fontId="0" fillId="0" borderId="5" xfId="0" applyBorder="1" applyAlignment="1">
      <alignment horizontal="left" vertical="center" wrapText="1"/>
    </xf>
    <xf numFmtId="166" fontId="0" fillId="0" borderId="5" xfId="0" applyNumberFormat="1" applyBorder="1" applyAlignment="1">
      <alignment horizontal="left" vertical="center" wrapText="1"/>
    </xf>
    <xf numFmtId="167" fontId="0" fillId="0" borderId="5" xfId="0" applyNumberFormat="1"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vertical="center"/>
    </xf>
    <xf numFmtId="0" fontId="0" fillId="0" borderId="28" xfId="0" applyBorder="1" applyAlignment="1">
      <alignment vertical="center"/>
    </xf>
    <xf numFmtId="0" fontId="0" fillId="0" borderId="27" xfId="0" applyBorder="1" applyAlignment="1">
      <alignment vertical="center"/>
    </xf>
    <xf numFmtId="0" fontId="0" fillId="0" borderId="0" xfId="0" applyAlignment="1">
      <alignment horizontal="left" vertical="center"/>
    </xf>
    <xf numFmtId="164" fontId="0" fillId="0" borderId="0" xfId="0" applyNumberFormat="1" applyAlignment="1">
      <alignment horizontal="center" vertical="center"/>
    </xf>
    <xf numFmtId="0" fontId="1" fillId="4" borderId="2" xfId="0" applyFont="1" applyFill="1" applyBorder="1" applyAlignment="1">
      <alignment vertical="center"/>
    </xf>
    <xf numFmtId="0" fontId="0" fillId="0" borderId="2" xfId="0" applyBorder="1" applyAlignment="1">
      <alignment horizontal="center" vertical="center"/>
    </xf>
    <xf numFmtId="164" fontId="0" fillId="0" borderId="2" xfId="0" applyNumberFormat="1" applyBorder="1" applyAlignment="1">
      <alignment horizontal="center" vertical="center"/>
    </xf>
    <xf numFmtId="2" fontId="0" fillId="0" borderId="2" xfId="0" applyNumberFormat="1" applyBorder="1" applyAlignment="1">
      <alignment horizontal="center" vertical="center"/>
    </xf>
    <xf numFmtId="0" fontId="1" fillId="4" borderId="2" xfId="0" applyFont="1" applyFill="1" applyBorder="1" applyAlignment="1">
      <alignment horizontal="center" vertical="center" wrapText="1"/>
    </xf>
    <xf numFmtId="164" fontId="1" fillId="4" borderId="2" xfId="0" applyNumberFormat="1" applyFont="1" applyFill="1" applyBorder="1" applyAlignment="1">
      <alignment horizontal="center" vertical="center" wrapText="1"/>
    </xf>
    <xf numFmtId="0" fontId="18" fillId="0" borderId="2" xfId="0" applyFont="1" applyBorder="1" applyAlignment="1">
      <alignment vertical="center" wrapText="1"/>
    </xf>
    <xf numFmtId="0" fontId="18" fillId="0" borderId="0" xfId="0" applyFont="1" applyAlignment="1">
      <alignment vertical="center"/>
    </xf>
    <xf numFmtId="164" fontId="19" fillId="0" borderId="0" xfId="0" applyNumberFormat="1" applyFont="1" applyAlignment="1">
      <alignment horizontal="center" vertical="center"/>
    </xf>
    <xf numFmtId="0" fontId="20" fillId="7" borderId="2" xfId="0" applyFont="1" applyFill="1" applyBorder="1" applyAlignment="1">
      <alignment vertical="center"/>
    </xf>
    <xf numFmtId="2" fontId="20" fillId="7" borderId="2" xfId="0" applyNumberFormat="1" applyFont="1" applyFill="1" applyBorder="1" applyAlignment="1">
      <alignment horizontal="center" vertical="center"/>
    </xf>
    <xf numFmtId="164" fontId="0" fillId="2" borderId="2" xfId="0" applyNumberFormat="1" applyFill="1" applyBorder="1" applyAlignment="1">
      <alignment horizontal="center" vertical="center"/>
    </xf>
    <xf numFmtId="0" fontId="0" fillId="2" borderId="2" xfId="0" applyFill="1" applyBorder="1" applyAlignment="1">
      <alignment horizontal="center" vertical="center"/>
    </xf>
    <xf numFmtId="2" fontId="0" fillId="2" borderId="2" xfId="0" applyNumberFormat="1" applyFill="1" applyBorder="1" applyAlignment="1">
      <alignment horizontal="center" vertical="center"/>
    </xf>
    <xf numFmtId="0" fontId="18" fillId="2" borderId="2" xfId="0" applyFont="1" applyFill="1" applyBorder="1" applyAlignment="1">
      <alignment horizontal="center" vertical="center"/>
    </xf>
    <xf numFmtId="0" fontId="18"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2" fillId="0" borderId="27" xfId="0"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vertical="center" wrapText="1"/>
    </xf>
    <xf numFmtId="0" fontId="2" fillId="0" borderId="11"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wrapText="1"/>
    </xf>
    <xf numFmtId="0" fontId="2" fillId="0" borderId="28"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center" wrapText="1"/>
    </xf>
    <xf numFmtId="0" fontId="3" fillId="7" borderId="29" xfId="0" applyFont="1" applyFill="1" applyBorder="1" applyAlignment="1">
      <alignment horizontal="center" vertical="center"/>
    </xf>
    <xf numFmtId="0" fontId="3" fillId="7" borderId="30" xfId="0" applyFont="1" applyFill="1" applyBorder="1" applyAlignment="1">
      <alignment horizontal="center" vertical="center"/>
    </xf>
    <xf numFmtId="0" fontId="2" fillId="0" borderId="0" xfId="0" applyFont="1" applyAlignment="1">
      <alignment vertical="center" wrapText="1"/>
    </xf>
    <xf numFmtId="0" fontId="2" fillId="0" borderId="7" xfId="0" applyFont="1" applyBorder="1" applyAlignment="1">
      <alignment vertical="center"/>
    </xf>
    <xf numFmtId="0" fontId="2" fillId="0" borderId="2" xfId="0" applyFont="1" applyBorder="1" applyAlignment="1">
      <alignment vertical="center"/>
    </xf>
    <xf numFmtId="0" fontId="2" fillId="0" borderId="4" xfId="0" applyFont="1" applyBorder="1" applyAlignment="1">
      <alignment vertical="center"/>
    </xf>
    <xf numFmtId="0" fontId="21" fillId="0" borderId="5" xfId="0" applyFont="1" applyBorder="1" applyAlignment="1">
      <alignment vertical="center" wrapText="1"/>
    </xf>
    <xf numFmtId="0" fontId="21" fillId="0" borderId="6" xfId="0" applyFont="1" applyBorder="1" applyAlignment="1">
      <alignment vertical="center" wrapText="1"/>
    </xf>
    <xf numFmtId="0" fontId="18" fillId="0" borderId="2" xfId="0" applyFont="1" applyBorder="1" applyAlignment="1">
      <alignment horizontal="center" vertical="center" wrapText="1"/>
    </xf>
    <xf numFmtId="0" fontId="25" fillId="0" borderId="0" xfId="0" applyFont="1"/>
    <xf numFmtId="0" fontId="26" fillId="0" borderId="28" xfId="0" applyFont="1" applyBorder="1" applyAlignment="1">
      <alignment horizontal="center" vertical="center" wrapText="1"/>
    </xf>
    <xf numFmtId="0" fontId="26" fillId="0" borderId="27" xfId="0" applyFont="1" applyBorder="1" applyAlignment="1">
      <alignment horizontal="center" vertical="center" wrapText="1"/>
    </xf>
    <xf numFmtId="0" fontId="17" fillId="10" borderId="3" xfId="0" applyFont="1" applyFill="1" applyBorder="1" applyAlignment="1">
      <alignment horizontal="center" vertical="center" wrapText="1"/>
    </xf>
    <xf numFmtId="0" fontId="24" fillId="10" borderId="11" xfId="0" applyFont="1" applyFill="1" applyBorder="1" applyAlignment="1">
      <alignment horizontal="center" vertical="center" wrapText="1"/>
    </xf>
    <xf numFmtId="0" fontId="2" fillId="5" borderId="15" xfId="0" applyFont="1" applyFill="1" applyBorder="1" applyAlignment="1">
      <alignment vertical="center"/>
    </xf>
    <xf numFmtId="0" fontId="15" fillId="5" borderId="0" xfId="0" applyFont="1" applyFill="1" applyAlignment="1">
      <alignment horizontal="center" vertical="top" wrapText="1"/>
    </xf>
    <xf numFmtId="0" fontId="2" fillId="5" borderId="18" xfId="0" applyFont="1" applyFill="1" applyBorder="1" applyAlignment="1">
      <alignment vertical="center" wrapText="1"/>
    </xf>
    <xf numFmtId="0" fontId="2" fillId="5" borderId="0" xfId="0" applyFont="1" applyFill="1" applyAlignment="1">
      <alignment vertical="center" wrapText="1"/>
    </xf>
    <xf numFmtId="0" fontId="6" fillId="5" borderId="0" xfId="0" applyFont="1" applyFill="1" applyAlignment="1">
      <alignment horizontal="right" vertical="center"/>
    </xf>
    <xf numFmtId="164" fontId="5" fillId="5" borderId="0" xfId="0" applyNumberFormat="1" applyFont="1" applyFill="1" applyAlignment="1">
      <alignment horizontal="right" vertical="center"/>
    </xf>
    <xf numFmtId="0" fontId="6" fillId="5" borderId="19" xfId="0" applyFont="1" applyFill="1" applyBorder="1" applyAlignment="1">
      <alignment vertical="center" wrapText="1"/>
    </xf>
    <xf numFmtId="0" fontId="6" fillId="6" borderId="0" xfId="0" applyFont="1" applyFill="1" applyAlignment="1">
      <alignment vertical="center" wrapText="1"/>
    </xf>
    <xf numFmtId="0" fontId="2" fillId="6" borderId="0" xfId="0" applyFont="1" applyFill="1" applyAlignment="1">
      <alignment vertical="center" wrapText="1"/>
    </xf>
    <xf numFmtId="0" fontId="5" fillId="5" borderId="0" xfId="0" applyFont="1" applyFill="1" applyAlignment="1">
      <alignment horizontal="right" vertical="center" wrapText="1"/>
    </xf>
    <xf numFmtId="0" fontId="5" fillId="5" borderId="19" xfId="0" applyFont="1" applyFill="1" applyBorder="1" applyAlignment="1">
      <alignment vertical="center" wrapText="1"/>
    </xf>
    <xf numFmtId="0" fontId="5" fillId="6" borderId="0" xfId="0" applyFont="1" applyFill="1" applyAlignment="1">
      <alignment vertical="center" wrapText="1"/>
    </xf>
    <xf numFmtId="0" fontId="5" fillId="5" borderId="0" xfId="0" applyFont="1" applyFill="1" applyAlignment="1">
      <alignment horizontal="left" vertical="center"/>
    </xf>
    <xf numFmtId="0" fontId="8" fillId="5" borderId="19" xfId="0" applyFont="1" applyFill="1" applyBorder="1" applyAlignment="1">
      <alignment vertical="center" wrapText="1"/>
    </xf>
    <xf numFmtId="0" fontId="2" fillId="5" borderId="19" xfId="0" applyFont="1" applyFill="1" applyBorder="1" applyAlignment="1">
      <alignment vertical="center" wrapText="1"/>
    </xf>
    <xf numFmtId="0" fontId="2" fillId="5" borderId="20" xfId="0" applyFont="1" applyFill="1" applyBorder="1" applyAlignment="1">
      <alignment vertical="center" wrapText="1"/>
    </xf>
    <xf numFmtId="0" fontId="2" fillId="5" borderId="21" xfId="0" applyFont="1" applyFill="1" applyBorder="1" applyAlignment="1">
      <alignment vertical="center" wrapText="1"/>
    </xf>
    <xf numFmtId="0" fontId="2" fillId="5" borderId="22" xfId="0" applyFont="1" applyFill="1" applyBorder="1" applyAlignment="1">
      <alignment vertical="center" wrapText="1"/>
    </xf>
    <xf numFmtId="0" fontId="17" fillId="10" borderId="50" xfId="0" applyFont="1" applyFill="1" applyBorder="1" applyAlignment="1">
      <alignment horizontal="center" vertical="center" wrapText="1"/>
    </xf>
    <xf numFmtId="0" fontId="24" fillId="10" borderId="52" xfId="0" applyFont="1" applyFill="1" applyBorder="1" applyAlignment="1">
      <alignment horizontal="center" vertical="center" wrapText="1"/>
    </xf>
    <xf numFmtId="0" fontId="21" fillId="0" borderId="3" xfId="0" applyFont="1" applyBorder="1" applyAlignment="1">
      <alignment vertical="center" wrapText="1"/>
    </xf>
    <xf numFmtId="0" fontId="26" fillId="0" borderId="11" xfId="0" applyFont="1" applyBorder="1" applyAlignment="1">
      <alignment horizontal="center" vertical="center" wrapText="1"/>
    </xf>
    <xf numFmtId="0" fontId="24" fillId="10" borderId="51" xfId="0"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24" fillId="10" borderId="4" xfId="0" applyFont="1" applyFill="1" applyBorder="1" applyAlignment="1">
      <alignment horizontal="center" vertical="center" wrapText="1"/>
    </xf>
    <xf numFmtId="0" fontId="2" fillId="0" borderId="30" xfId="0" applyFont="1" applyBorder="1" applyAlignment="1">
      <alignment vertical="center" wrapText="1"/>
    </xf>
    <xf numFmtId="0" fontId="2" fillId="0" borderId="30"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vertical="center"/>
    </xf>
    <xf numFmtId="164" fontId="5" fillId="5" borderId="21" xfId="0" applyNumberFormat="1" applyFont="1" applyFill="1" applyBorder="1" applyAlignment="1">
      <alignment vertical="center"/>
    </xf>
    <xf numFmtId="0" fontId="6" fillId="5" borderId="21" xfId="0" applyFont="1" applyFill="1" applyBorder="1" applyAlignment="1">
      <alignment vertical="center"/>
    </xf>
    <xf numFmtId="0" fontId="6" fillId="5" borderId="19" xfId="0" applyFont="1" applyFill="1" applyBorder="1" applyAlignment="1">
      <alignment vertical="top"/>
    </xf>
    <xf numFmtId="0" fontId="3" fillId="5" borderId="0" xfId="0" applyFont="1" applyFill="1" applyAlignment="1">
      <alignment horizontal="left" vertical="center"/>
    </xf>
    <xf numFmtId="0" fontId="6" fillId="5" borderId="0" xfId="0" applyFont="1" applyFill="1" applyAlignment="1">
      <alignment horizontal="center" vertical="center"/>
    </xf>
    <xf numFmtId="14" fontId="5" fillId="5" borderId="1" xfId="0" applyNumberFormat="1" applyFont="1" applyFill="1" applyBorder="1" applyAlignment="1" applyProtection="1">
      <alignment horizontal="center" vertical="center"/>
      <protection locked="0"/>
    </xf>
    <xf numFmtId="0" fontId="5" fillId="5" borderId="1" xfId="0" applyFont="1" applyFill="1" applyBorder="1" applyAlignment="1" applyProtection="1">
      <alignment horizontal="center" vertical="center"/>
      <protection locked="0"/>
    </xf>
    <xf numFmtId="0" fontId="5" fillId="0" borderId="0" xfId="0" applyFont="1" applyAlignment="1">
      <alignment horizontal="left" vertical="center" wrapText="1"/>
    </xf>
    <xf numFmtId="0" fontId="5" fillId="5" borderId="1" xfId="0" applyFont="1" applyFill="1" applyBorder="1" applyAlignment="1">
      <alignment horizontal="left" vertical="center"/>
    </xf>
    <xf numFmtId="0" fontId="6" fillId="5" borderId="0" xfId="0" applyFont="1" applyFill="1" applyAlignment="1">
      <alignment horizontal="left" vertical="center"/>
    </xf>
    <xf numFmtId="0" fontId="5" fillId="5" borderId="1" xfId="0" applyFont="1" applyFill="1" applyBorder="1" applyAlignment="1">
      <alignment horizontal="center" vertical="center"/>
    </xf>
    <xf numFmtId="0" fontId="5" fillId="5" borderId="1" xfId="0" applyFont="1" applyFill="1" applyBorder="1" applyAlignment="1" applyProtection="1">
      <alignment vertical="center"/>
      <protection locked="0"/>
    </xf>
    <xf numFmtId="0" fontId="7" fillId="7" borderId="18" xfId="0" applyFont="1" applyFill="1" applyBorder="1" applyAlignment="1">
      <alignment horizontal="center" vertical="center"/>
    </xf>
    <xf numFmtId="0" fontId="7" fillId="7" borderId="0" xfId="0" applyFont="1" applyFill="1" applyAlignment="1">
      <alignment horizontal="center" vertical="center"/>
    </xf>
    <xf numFmtId="0" fontId="7" fillId="7" borderId="19" xfId="0" applyFont="1" applyFill="1" applyBorder="1" applyAlignment="1">
      <alignment horizontal="center" vertical="center"/>
    </xf>
    <xf numFmtId="0" fontId="5" fillId="5" borderId="0" xfId="0" applyFont="1" applyFill="1" applyAlignment="1">
      <alignment horizontal="left" vertical="center" wrapText="1"/>
    </xf>
    <xf numFmtId="0" fontId="5" fillId="5" borderId="1" xfId="0" applyFont="1" applyFill="1" applyBorder="1" applyAlignment="1" applyProtection="1">
      <alignment horizontal="left" vertical="center"/>
      <protection locked="0"/>
    </xf>
    <xf numFmtId="0" fontId="15" fillId="5" borderId="0" xfId="0" applyFont="1" applyFill="1" applyAlignment="1">
      <alignment horizontal="center" vertical="top" wrapText="1"/>
    </xf>
    <xf numFmtId="0" fontId="15" fillId="5" borderId="0" xfId="0" applyFont="1" applyFill="1" applyAlignment="1">
      <alignment horizontal="center" vertical="top"/>
    </xf>
    <xf numFmtId="0" fontId="7" fillId="5" borderId="15" xfId="0" applyFont="1" applyFill="1" applyBorder="1" applyAlignment="1">
      <alignment horizontal="center" vertical="top" wrapText="1"/>
    </xf>
    <xf numFmtId="0" fontId="7" fillId="5" borderId="16" xfId="0" applyFont="1" applyFill="1" applyBorder="1" applyAlignment="1">
      <alignment horizontal="center" vertical="top" wrapText="1"/>
    </xf>
    <xf numFmtId="0" fontId="7" fillId="5" borderId="17" xfId="0" applyFont="1" applyFill="1" applyBorder="1" applyAlignment="1">
      <alignment horizontal="center" vertical="top" wrapText="1"/>
    </xf>
    <xf numFmtId="0" fontId="15" fillId="5" borderId="18" xfId="0" applyFont="1" applyFill="1" applyBorder="1" applyAlignment="1">
      <alignment horizontal="center" vertical="center"/>
    </xf>
    <xf numFmtId="0" fontId="15" fillId="5" borderId="0" xfId="0" applyFont="1" applyFill="1" applyAlignment="1">
      <alignment horizontal="center" vertical="center"/>
    </xf>
    <xf numFmtId="0" fontId="15" fillId="5" borderId="19" xfId="0" applyFont="1" applyFill="1" applyBorder="1" applyAlignment="1">
      <alignment horizontal="center" vertical="center"/>
    </xf>
    <xf numFmtId="166" fontId="5" fillId="5" borderId="1" xfId="0" applyNumberFormat="1" applyFont="1" applyFill="1" applyBorder="1" applyAlignment="1" applyProtection="1">
      <alignment horizontal="center" vertical="center"/>
      <protection locked="0"/>
    </xf>
    <xf numFmtId="0" fontId="2" fillId="5" borderId="1" xfId="0" applyFont="1" applyFill="1" applyBorder="1" applyAlignment="1" applyProtection="1">
      <alignment horizontal="left" vertical="center"/>
      <protection locked="0"/>
    </xf>
    <xf numFmtId="14" fontId="2" fillId="5" borderId="1" xfId="0" applyNumberFormat="1" applyFont="1" applyFill="1" applyBorder="1" applyAlignment="1" applyProtection="1">
      <alignment horizontal="center" vertical="center"/>
      <protection locked="0"/>
    </xf>
    <xf numFmtId="0" fontId="2" fillId="5" borderId="1" xfId="0" applyFont="1" applyFill="1" applyBorder="1" applyAlignment="1" applyProtection="1">
      <alignment horizontal="center" vertical="center"/>
      <protection locked="0"/>
    </xf>
    <xf numFmtId="0" fontId="4" fillId="2" borderId="0" xfId="0" applyFont="1" applyFill="1" applyAlignment="1">
      <alignment horizontal="center" vertical="center"/>
    </xf>
    <xf numFmtId="0" fontId="5" fillId="7" borderId="0" xfId="0" applyFont="1" applyFill="1" applyAlignment="1">
      <alignment horizontal="left" vertical="center" wrapText="1"/>
    </xf>
    <xf numFmtId="0" fontId="3" fillId="7" borderId="41" xfId="0" applyFont="1" applyFill="1" applyBorder="1" applyAlignment="1">
      <alignment horizontal="center" vertical="center" wrapText="1"/>
    </xf>
    <xf numFmtId="0" fontId="3" fillId="7" borderId="42" xfId="0" applyFont="1" applyFill="1" applyBorder="1" applyAlignment="1">
      <alignment horizontal="center" vertical="center" wrapText="1"/>
    </xf>
    <xf numFmtId="164" fontId="3" fillId="7" borderId="42" xfId="0" applyNumberFormat="1" applyFont="1" applyFill="1" applyBorder="1" applyAlignment="1">
      <alignment horizontal="center" vertical="center" wrapText="1"/>
    </xf>
    <xf numFmtId="0" fontId="3" fillId="7" borderId="43" xfId="0" applyFont="1" applyFill="1" applyBorder="1" applyAlignment="1">
      <alignment horizontal="center" vertical="center" wrapText="1"/>
    </xf>
    <xf numFmtId="0" fontId="2" fillId="0" borderId="2" xfId="0" applyFont="1" applyBorder="1" applyAlignment="1" applyProtection="1">
      <alignment horizontal="center" vertical="center" wrapText="1"/>
      <protection locked="0"/>
    </xf>
    <xf numFmtId="164" fontId="2" fillId="0" borderId="2" xfId="0" applyNumberFormat="1" applyFont="1" applyBorder="1" applyAlignment="1" applyProtection="1">
      <alignment horizontal="center" vertical="center" wrapText="1"/>
      <protection locked="0"/>
    </xf>
    <xf numFmtId="164" fontId="2" fillId="0" borderId="44" xfId="0" applyNumberFormat="1" applyFont="1" applyBorder="1" applyAlignment="1">
      <alignment horizontal="center" vertical="center" wrapText="1"/>
    </xf>
    <xf numFmtId="164" fontId="2" fillId="0" borderId="45" xfId="0" applyNumberFormat="1" applyFont="1" applyBorder="1" applyAlignment="1">
      <alignment horizontal="center" vertical="center" wrapText="1"/>
    </xf>
    <xf numFmtId="164" fontId="2" fillId="0" borderId="46" xfId="0" applyNumberFormat="1" applyFont="1" applyBorder="1" applyAlignment="1">
      <alignment horizontal="center" vertical="center" wrapText="1"/>
    </xf>
    <xf numFmtId="0" fontId="2" fillId="3" borderId="6" xfId="0" applyFont="1" applyFill="1" applyBorder="1" applyAlignment="1" applyProtection="1">
      <alignment horizontal="center" vertical="center" wrapText="1"/>
      <protection locked="0"/>
    </xf>
    <xf numFmtId="0" fontId="2" fillId="3" borderId="7" xfId="0" applyFont="1" applyFill="1" applyBorder="1" applyAlignment="1" applyProtection="1">
      <alignment horizontal="center" vertical="center" wrapText="1"/>
      <protection locked="0"/>
    </xf>
    <xf numFmtId="0" fontId="2" fillId="3" borderId="7" xfId="0" applyFont="1" applyFill="1" applyBorder="1" applyAlignment="1" applyProtection="1">
      <alignment horizontal="left" vertical="center" wrapText="1"/>
      <protection locked="0"/>
    </xf>
    <xf numFmtId="164" fontId="2" fillId="3" borderId="7" xfId="0" applyNumberFormat="1" applyFont="1" applyFill="1" applyBorder="1" applyAlignment="1" applyProtection="1">
      <alignment horizontal="center" vertical="center" wrapText="1"/>
      <protection locked="0"/>
    </xf>
    <xf numFmtId="164" fontId="2" fillId="3" borderId="47" xfId="0" applyNumberFormat="1" applyFont="1" applyFill="1" applyBorder="1" applyAlignment="1">
      <alignment horizontal="center" vertical="center" wrapText="1"/>
    </xf>
    <xf numFmtId="164" fontId="2" fillId="3" borderId="48" xfId="0" applyNumberFormat="1" applyFont="1" applyFill="1" applyBorder="1" applyAlignment="1">
      <alignment horizontal="center" vertical="center" wrapText="1"/>
    </xf>
    <xf numFmtId="164" fontId="2" fillId="3" borderId="49" xfId="0" applyNumberFormat="1" applyFont="1" applyFill="1" applyBorder="1" applyAlignment="1">
      <alignment horizontal="center" vertical="center" wrapText="1"/>
    </xf>
    <xf numFmtId="0" fontId="2" fillId="0" borderId="5" xfId="0" applyFont="1" applyBorder="1" applyAlignment="1" applyProtection="1">
      <alignment horizontal="center" vertical="center" wrapText="1"/>
      <protection locked="0"/>
    </xf>
    <xf numFmtId="0" fontId="2" fillId="0" borderId="2" xfId="0" applyFont="1" applyBorder="1" applyAlignment="1" applyProtection="1">
      <alignment horizontal="left" vertical="center" wrapText="1"/>
      <protection locked="0"/>
    </xf>
    <xf numFmtId="0" fontId="2" fillId="3" borderId="5"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left" vertical="center" wrapText="1"/>
      <protection locked="0"/>
    </xf>
    <xf numFmtId="164" fontId="2" fillId="3" borderId="2" xfId="0" applyNumberFormat="1" applyFont="1" applyFill="1" applyBorder="1" applyAlignment="1" applyProtection="1">
      <alignment horizontal="center" vertical="center" wrapText="1"/>
      <protection locked="0"/>
    </xf>
    <xf numFmtId="164" fontId="2" fillId="3" borderId="44" xfId="0" applyNumberFormat="1" applyFont="1" applyFill="1" applyBorder="1" applyAlignment="1">
      <alignment horizontal="center" vertical="center" wrapText="1"/>
    </xf>
    <xf numFmtId="164" fontId="2" fillId="3" borderId="45" xfId="0" applyNumberFormat="1" applyFont="1" applyFill="1" applyBorder="1" applyAlignment="1">
      <alignment horizontal="center" vertical="center" wrapText="1"/>
    </xf>
    <xf numFmtId="164" fontId="2" fillId="3" borderId="46" xfId="0" applyNumberFormat="1" applyFont="1" applyFill="1" applyBorder="1" applyAlignment="1">
      <alignment horizontal="center" vertical="center" wrapText="1"/>
    </xf>
    <xf numFmtId="0" fontId="2" fillId="0" borderId="37" xfId="0" applyFont="1" applyBorder="1" applyAlignment="1" applyProtection="1">
      <alignment horizontal="center" vertical="center" wrapText="1"/>
      <protection locked="0"/>
    </xf>
    <xf numFmtId="0" fontId="2" fillId="0" borderId="36" xfId="0" applyFont="1" applyBorder="1" applyAlignment="1" applyProtection="1">
      <alignment horizontal="center" vertical="center" wrapText="1"/>
      <protection locked="0"/>
    </xf>
    <xf numFmtId="0" fontId="2" fillId="0" borderId="36" xfId="0" applyFont="1" applyBorder="1" applyAlignment="1" applyProtection="1">
      <alignment horizontal="left" vertical="center" wrapText="1"/>
      <protection locked="0"/>
    </xf>
    <xf numFmtId="164" fontId="2" fillId="0" borderId="36" xfId="0" applyNumberFormat="1" applyFont="1" applyBorder="1" applyAlignment="1" applyProtection="1">
      <alignment horizontal="center" vertical="center" wrapText="1"/>
      <protection locked="0"/>
    </xf>
    <xf numFmtId="164" fontId="2" fillId="0" borderId="36" xfId="0" applyNumberFormat="1" applyFont="1" applyBorder="1" applyAlignment="1">
      <alignment horizontal="center" vertical="center" wrapText="1"/>
    </xf>
    <xf numFmtId="164" fontId="2" fillId="0" borderId="35" xfId="0" applyNumberFormat="1" applyFont="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3" fillId="7" borderId="33" xfId="0" applyFont="1" applyFill="1" applyBorder="1" applyAlignment="1">
      <alignment horizontal="center" vertical="center" wrapText="1"/>
    </xf>
    <xf numFmtId="0" fontId="3" fillId="7" borderId="32" xfId="0" applyFont="1" applyFill="1" applyBorder="1" applyAlignment="1">
      <alignment horizontal="center" vertical="center" wrapText="1"/>
    </xf>
    <xf numFmtId="0" fontId="3" fillId="7" borderId="32" xfId="0" applyFont="1" applyFill="1" applyBorder="1" applyAlignment="1">
      <alignment horizontal="left" vertical="center" wrapText="1"/>
    </xf>
    <xf numFmtId="0" fontId="3" fillId="7" borderId="31" xfId="0" applyFont="1" applyFill="1" applyBorder="1" applyAlignment="1">
      <alignment horizontal="center" vertical="center" wrapText="1"/>
    </xf>
    <xf numFmtId="0" fontId="2" fillId="3" borderId="42" xfId="0" applyFont="1" applyFill="1" applyBorder="1" applyAlignment="1" applyProtection="1">
      <alignment horizontal="left" vertical="center" wrapText="1"/>
      <protection locked="0"/>
    </xf>
    <xf numFmtId="0" fontId="2" fillId="3" borderId="36" xfId="0" applyFont="1" applyFill="1" applyBorder="1" applyAlignment="1" applyProtection="1">
      <alignment horizontal="left" vertical="center" wrapText="1"/>
      <protection locked="0"/>
    </xf>
    <xf numFmtId="164" fontId="3" fillId="7" borderId="32" xfId="0" applyNumberFormat="1" applyFont="1" applyFill="1" applyBorder="1" applyAlignment="1">
      <alignment horizontal="center" vertical="center" wrapText="1"/>
    </xf>
    <xf numFmtId="0" fontId="3" fillId="7" borderId="42" xfId="0" applyFont="1" applyFill="1" applyBorder="1" applyAlignment="1">
      <alignment horizontal="left" vertical="center" wrapText="1"/>
    </xf>
    <xf numFmtId="0" fontId="6" fillId="5" borderId="0" xfId="0" applyFont="1" applyFill="1" applyAlignment="1">
      <alignment horizontal="right" vertical="center" wrapText="1"/>
    </xf>
    <xf numFmtId="0" fontId="6" fillId="5" borderId="0" xfId="0" applyFont="1" applyFill="1" applyAlignment="1">
      <alignment horizontal="right" vertical="center"/>
    </xf>
    <xf numFmtId="0" fontId="5" fillId="5" borderId="1" xfId="0" applyFont="1" applyFill="1" applyBorder="1" applyAlignment="1">
      <alignment vertical="center"/>
    </xf>
    <xf numFmtId="164" fontId="5" fillId="5" borderId="1" xfId="0" applyNumberFormat="1" applyFont="1" applyFill="1" applyBorder="1" applyAlignment="1">
      <alignment horizontal="right" vertical="center"/>
    </xf>
    <xf numFmtId="164" fontId="5" fillId="5" borderId="1" xfId="0" applyNumberFormat="1" applyFont="1" applyFill="1" applyBorder="1" applyAlignment="1">
      <alignment horizontal="right" vertical="center" wrapText="1"/>
    </xf>
    <xf numFmtId="0" fontId="5" fillId="5" borderId="1" xfId="0" applyFont="1" applyFill="1" applyBorder="1" applyAlignment="1">
      <alignment horizontal="right" vertical="center" wrapText="1"/>
    </xf>
    <xf numFmtId="0" fontId="6" fillId="5" borderId="0" xfId="0" applyFont="1" applyFill="1" applyAlignment="1">
      <alignment horizontal="center" vertical="center" wrapText="1"/>
    </xf>
    <xf numFmtId="0" fontId="27" fillId="6" borderId="0" xfId="0" applyFont="1" applyFill="1" applyAlignment="1">
      <alignment horizontal="center" vertical="center" wrapText="1"/>
    </xf>
    <xf numFmtId="0" fontId="2" fillId="5" borderId="0" xfId="0" applyFont="1" applyFill="1" applyAlignment="1" applyProtection="1">
      <alignment horizontal="left" vertical="top" wrapText="1"/>
      <protection locked="0"/>
    </xf>
    <xf numFmtId="0" fontId="2" fillId="5" borderId="0" xfId="0" applyFont="1" applyFill="1" applyAlignment="1" applyProtection="1">
      <alignment horizontal="left" vertical="top"/>
      <protection locked="0"/>
    </xf>
    <xf numFmtId="0" fontId="3" fillId="5" borderId="0" xfId="0" applyFont="1" applyFill="1" applyAlignment="1">
      <alignment horizontal="left" vertical="center" wrapText="1"/>
    </xf>
    <xf numFmtId="0" fontId="6" fillId="5" borderId="21" xfId="0" applyFont="1" applyFill="1" applyBorder="1" applyAlignment="1">
      <alignment horizontal="left" vertical="center"/>
    </xf>
    <xf numFmtId="0" fontId="5" fillId="5" borderId="21" xfId="0" applyFont="1" applyFill="1" applyBorder="1" applyAlignment="1">
      <alignment horizontal="center" vertical="center"/>
    </xf>
    <xf numFmtId="0" fontId="4" fillId="8" borderId="33" xfId="0" applyFont="1" applyFill="1" applyBorder="1" applyAlignment="1">
      <alignment horizontal="center" vertical="center"/>
    </xf>
    <xf numFmtId="0" fontId="4" fillId="8" borderId="32" xfId="0" applyFont="1" applyFill="1" applyBorder="1" applyAlignment="1">
      <alignment horizontal="center" vertical="center"/>
    </xf>
    <xf numFmtId="0" fontId="4" fillId="8" borderId="31" xfId="0" applyFont="1" applyFill="1" applyBorder="1" applyAlignment="1">
      <alignment horizontal="center" vertical="center"/>
    </xf>
    <xf numFmtId="0" fontId="3" fillId="7" borderId="37" xfId="0" applyFont="1" applyFill="1" applyBorder="1" applyAlignment="1">
      <alignment horizontal="center" vertical="center"/>
    </xf>
    <xf numFmtId="0" fontId="3" fillId="7" borderId="36" xfId="0" applyFont="1" applyFill="1" applyBorder="1" applyAlignment="1">
      <alignment horizontal="center" vertical="center"/>
    </xf>
    <xf numFmtId="0" fontId="3" fillId="7" borderId="34" xfId="0" applyFont="1" applyFill="1" applyBorder="1" applyAlignment="1">
      <alignment horizontal="center" vertical="center"/>
    </xf>
    <xf numFmtId="0" fontId="3" fillId="7" borderId="30" xfId="0" applyFont="1" applyFill="1" applyBorder="1" applyAlignment="1">
      <alignment horizontal="center" vertical="center"/>
    </xf>
    <xf numFmtId="0" fontId="3" fillId="7" borderId="35" xfId="0" applyFont="1" applyFill="1" applyBorder="1" applyAlignment="1">
      <alignment horizontal="center" vertical="center"/>
    </xf>
    <xf numFmtId="0" fontId="3" fillId="0" borderId="40"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38" xfId="0" applyFont="1" applyBorder="1" applyAlignment="1">
      <alignment horizontal="center"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34"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7"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13" xfId="0" applyFont="1" applyBorder="1" applyAlignment="1">
      <alignment horizontal="center" vertical="center" wrapText="1"/>
    </xf>
    <xf numFmtId="0" fontId="3" fillId="7" borderId="3" xfId="0" applyFont="1" applyFill="1" applyBorder="1" applyAlignment="1">
      <alignment horizontal="center" vertical="center"/>
    </xf>
    <xf numFmtId="0" fontId="3" fillId="7" borderId="4" xfId="0" applyFont="1" applyFill="1" applyBorder="1" applyAlignment="1">
      <alignment horizontal="center" vertical="center"/>
    </xf>
    <xf numFmtId="0" fontId="3" fillId="7" borderId="6" xfId="0" applyFont="1" applyFill="1" applyBorder="1" applyAlignment="1">
      <alignment horizontal="center" vertical="center"/>
    </xf>
    <xf numFmtId="0" fontId="3" fillId="7" borderId="11" xfId="0" applyFont="1" applyFill="1" applyBorder="1" applyAlignment="1">
      <alignment horizontal="center" vertical="center"/>
    </xf>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horizontal="center" vertical="center" wrapText="1"/>
    </xf>
    <xf numFmtId="0" fontId="2" fillId="0" borderId="25"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3" fillId="9" borderId="25" xfId="0" applyFont="1" applyFill="1" applyBorder="1" applyAlignment="1">
      <alignment horizontal="center" vertical="center" wrapText="1"/>
    </xf>
    <xf numFmtId="0" fontId="23" fillId="9" borderId="26" xfId="0" applyFont="1" applyFill="1" applyBorder="1" applyAlignment="1">
      <alignment horizontal="center" vertical="center" wrapText="1"/>
    </xf>
    <xf numFmtId="0" fontId="23" fillId="9" borderId="24" xfId="0" applyFont="1" applyFill="1" applyBorder="1" applyAlignment="1">
      <alignment horizontal="center" vertical="center" wrapText="1"/>
    </xf>
    <xf numFmtId="164" fontId="1" fillId="4" borderId="3" xfId="0" applyNumberFormat="1" applyFont="1" applyFill="1" applyBorder="1" applyAlignment="1" applyProtection="1">
      <alignment horizontal="center" vertical="center" wrapText="1"/>
      <protection locked="0"/>
    </xf>
    <xf numFmtId="164" fontId="1" fillId="4" borderId="11" xfId="0" applyNumberFormat="1" applyFont="1" applyFill="1" applyBorder="1" applyAlignment="1" applyProtection="1">
      <alignment horizontal="center" vertical="center" wrapText="1"/>
      <protection locked="0"/>
    </xf>
    <xf numFmtId="0" fontId="1" fillId="4" borderId="2" xfId="0" applyFont="1" applyFill="1" applyBorder="1" applyAlignment="1">
      <alignment horizontal="center" vertical="center"/>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4" xfId="0" applyFont="1" applyBorder="1" applyAlignment="1" applyProtection="1">
      <alignment horizontal="left" vertical="center" wrapText="1"/>
      <protection locked="0"/>
    </xf>
    <xf numFmtId="164" fontId="2" fillId="0" borderId="4" xfId="0" applyNumberFormat="1" applyFont="1" applyBorder="1" applyAlignment="1" applyProtection="1">
      <alignment horizontal="center" vertical="center" wrapText="1"/>
      <protection locked="0"/>
    </xf>
    <xf numFmtId="164" fontId="2" fillId="0" borderId="4" xfId="0" applyNumberFormat="1" applyFont="1" applyBorder="1" applyAlignment="1">
      <alignment horizontal="center" vertical="center" wrapText="1"/>
    </xf>
    <xf numFmtId="164" fontId="2" fillId="0" borderId="11" xfId="0" applyNumberFormat="1" applyFont="1" applyBorder="1" applyAlignment="1">
      <alignment horizontal="center" vertical="center" wrapText="1"/>
    </xf>
  </cellXfs>
  <cellStyles count="3">
    <cellStyle name="Comma" xfId="1" builtinId="3"/>
    <cellStyle name="Normal" xfId="0" builtinId="0"/>
    <cellStyle name="Normal_Sheet2" xfId="2" xr:uid="{00000000-0005-0000-0000-000002000000}"/>
  </cellStyles>
  <dxfs count="7">
    <dxf>
      <font>
        <color rgb="FF00B050"/>
      </font>
    </dxf>
    <dxf>
      <font>
        <color theme="7" tint="0.39994506668294322"/>
      </font>
    </dxf>
    <dxf>
      <font>
        <color rgb="FFC00000"/>
      </font>
    </dxf>
    <dxf>
      <font>
        <b/>
        <i val="0"/>
      </font>
      <fill>
        <patternFill>
          <bgColor rgb="FFFF0000"/>
        </patternFill>
      </fill>
    </dxf>
    <dxf>
      <font>
        <b/>
        <i val="0"/>
        <strike val="0"/>
      </font>
      <fill>
        <patternFill>
          <bgColor rgb="FFFF0000"/>
        </patternFill>
      </fill>
    </dxf>
    <dxf>
      <font>
        <b/>
        <i val="0"/>
      </font>
      <fill>
        <patternFill>
          <bgColor rgb="FFFF0000"/>
        </patternFill>
      </fill>
    </dxf>
    <dxf>
      <font>
        <b/>
        <i val="0"/>
      </font>
      <fill>
        <patternFill>
          <bgColor rgb="FFFF0000"/>
        </patternFill>
      </fill>
    </dxf>
  </dxfs>
  <tableStyles count="0" defaultTableStyle="TableStyleMedium2" defaultPivotStyle="PivotStyleLight16"/>
  <colors>
    <mruColors>
      <color rgb="FFA50021"/>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49</xdr:col>
      <xdr:colOff>95250</xdr:colOff>
      <xdr:row>0</xdr:row>
      <xdr:rowOff>34925</xdr:rowOff>
    </xdr:from>
    <xdr:to>
      <xdr:col>53</xdr:col>
      <xdr:colOff>103991</xdr:colOff>
      <xdr:row>1</xdr:row>
      <xdr:rowOff>19050</xdr:rowOff>
    </xdr:to>
    <xdr:pic>
      <xdr:nvPicPr>
        <xdr:cNvPr id="3" name="Picture 2">
          <a:extLst>
            <a:ext uri="{FF2B5EF4-FFF2-40B4-BE49-F238E27FC236}">
              <a16:creationId xmlns:a16="http://schemas.microsoft.com/office/drawing/2014/main" id="{FFDAE537-9750-43F1-8C90-C1AC3D142B8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67425" y="34925"/>
          <a:ext cx="504041" cy="508000"/>
        </a:xfrm>
        <a:prstGeom prst="rect">
          <a:avLst/>
        </a:prstGeom>
      </xdr:spPr>
    </xdr:pic>
    <xdr:clientData/>
  </xdr:twoCellAnchor>
  <xdr:twoCellAnchor editAs="oneCell">
    <xdr:from>
      <xdr:col>1</xdr:col>
      <xdr:colOff>9526</xdr:colOff>
      <xdr:row>0</xdr:row>
      <xdr:rowOff>34926</xdr:rowOff>
    </xdr:from>
    <xdr:to>
      <xdr:col>5</xdr:col>
      <xdr:colOff>38100</xdr:colOff>
      <xdr:row>1</xdr:row>
      <xdr:rowOff>19050</xdr:rowOff>
    </xdr:to>
    <xdr:pic>
      <xdr:nvPicPr>
        <xdr:cNvPr id="2" name="Picture 1">
          <a:extLst>
            <a:ext uri="{FF2B5EF4-FFF2-40B4-BE49-F238E27FC236}">
              <a16:creationId xmlns:a16="http://schemas.microsoft.com/office/drawing/2014/main" id="{2D770031-062F-49BC-8469-7B5C8C10E25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1" y="34926"/>
          <a:ext cx="523874" cy="50799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49</xdr:col>
      <xdr:colOff>95250</xdr:colOff>
      <xdr:row>0</xdr:row>
      <xdr:rowOff>34925</xdr:rowOff>
    </xdr:from>
    <xdr:to>
      <xdr:col>53</xdr:col>
      <xdr:colOff>103991</xdr:colOff>
      <xdr:row>1</xdr:row>
      <xdr:rowOff>16713</xdr:rowOff>
    </xdr:to>
    <xdr:pic>
      <xdr:nvPicPr>
        <xdr:cNvPr id="6" name="Picture 5">
          <a:extLst>
            <a:ext uri="{FF2B5EF4-FFF2-40B4-BE49-F238E27FC236}">
              <a16:creationId xmlns:a16="http://schemas.microsoft.com/office/drawing/2014/main" id="{402FACDE-A319-4814-A0D0-95C92F2146F3}"/>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67425" y="34925"/>
          <a:ext cx="504041" cy="505663"/>
        </a:xfrm>
        <a:prstGeom prst="rect">
          <a:avLst/>
        </a:prstGeom>
      </xdr:spPr>
    </xdr:pic>
    <xdr:clientData/>
  </xdr:twoCellAnchor>
  <xdr:twoCellAnchor editAs="oneCell">
    <xdr:from>
      <xdr:col>1</xdr:col>
      <xdr:colOff>9526</xdr:colOff>
      <xdr:row>0</xdr:row>
      <xdr:rowOff>34927</xdr:rowOff>
    </xdr:from>
    <xdr:to>
      <xdr:col>5</xdr:col>
      <xdr:colOff>38100</xdr:colOff>
      <xdr:row>1</xdr:row>
      <xdr:rowOff>14671</xdr:rowOff>
    </xdr:to>
    <xdr:pic>
      <xdr:nvPicPr>
        <xdr:cNvPr id="7" name="Picture 6">
          <a:extLst>
            <a:ext uri="{FF2B5EF4-FFF2-40B4-BE49-F238E27FC236}">
              <a16:creationId xmlns:a16="http://schemas.microsoft.com/office/drawing/2014/main" id="{20884162-9E66-4005-996C-025775DC484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1" y="34927"/>
          <a:ext cx="523874" cy="50361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84</xdr:col>
      <xdr:colOff>114300</xdr:colOff>
      <xdr:row>0</xdr:row>
      <xdr:rowOff>34925</xdr:rowOff>
    </xdr:from>
    <xdr:to>
      <xdr:col>90</xdr:col>
      <xdr:colOff>103991</xdr:colOff>
      <xdr:row>1</xdr:row>
      <xdr:rowOff>207137</xdr:rowOff>
    </xdr:to>
    <xdr:pic>
      <xdr:nvPicPr>
        <xdr:cNvPr id="6" name="Picture 5">
          <a:extLst>
            <a:ext uri="{FF2B5EF4-FFF2-40B4-BE49-F238E27FC236}">
              <a16:creationId xmlns:a16="http://schemas.microsoft.com/office/drawing/2014/main" id="{14696933-AF89-42BA-AA53-A9CDA17B121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06075" y="34925"/>
          <a:ext cx="732641" cy="667512"/>
        </a:xfrm>
        <a:prstGeom prst="rect">
          <a:avLst/>
        </a:prstGeom>
      </xdr:spPr>
    </xdr:pic>
    <xdr:clientData/>
  </xdr:twoCellAnchor>
  <xdr:twoCellAnchor editAs="oneCell">
    <xdr:from>
      <xdr:col>0</xdr:col>
      <xdr:colOff>66674</xdr:colOff>
      <xdr:row>0</xdr:row>
      <xdr:rowOff>34926</xdr:rowOff>
    </xdr:from>
    <xdr:to>
      <xdr:col>5</xdr:col>
      <xdr:colOff>95250</xdr:colOff>
      <xdr:row>1</xdr:row>
      <xdr:rowOff>207138</xdr:rowOff>
    </xdr:to>
    <xdr:pic>
      <xdr:nvPicPr>
        <xdr:cNvPr id="7" name="Picture 6">
          <a:extLst>
            <a:ext uri="{FF2B5EF4-FFF2-40B4-BE49-F238E27FC236}">
              <a16:creationId xmlns:a16="http://schemas.microsoft.com/office/drawing/2014/main" id="{00D03035-D687-48A0-8EF1-2D1428FA68D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4" y="34926"/>
          <a:ext cx="647701" cy="667512"/>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48</xdr:col>
      <xdr:colOff>84179</xdr:colOff>
      <xdr:row>0</xdr:row>
      <xdr:rowOff>34925</xdr:rowOff>
    </xdr:from>
    <xdr:ext cx="638937" cy="640818"/>
    <xdr:pic>
      <xdr:nvPicPr>
        <xdr:cNvPr id="2" name="Picture 1">
          <a:extLst>
            <a:ext uri="{FF2B5EF4-FFF2-40B4-BE49-F238E27FC236}">
              <a16:creationId xmlns:a16="http://schemas.microsoft.com/office/drawing/2014/main" id="{32495F1F-C367-4B9D-B3F2-B2B71716F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973379" y="34925"/>
          <a:ext cx="638937" cy="640818"/>
        </a:xfrm>
        <a:prstGeom prst="rect">
          <a:avLst/>
        </a:prstGeom>
      </xdr:spPr>
    </xdr:pic>
    <xdr:clientData/>
  </xdr:oneCellAnchor>
  <xdr:oneCellAnchor>
    <xdr:from>
      <xdr:col>1</xdr:col>
      <xdr:colOff>9525</xdr:colOff>
      <xdr:row>0</xdr:row>
      <xdr:rowOff>34926</xdr:rowOff>
    </xdr:from>
    <xdr:ext cx="638937" cy="667512"/>
    <xdr:pic>
      <xdr:nvPicPr>
        <xdr:cNvPr id="3" name="Picture 2">
          <a:extLst>
            <a:ext uri="{FF2B5EF4-FFF2-40B4-BE49-F238E27FC236}">
              <a16:creationId xmlns:a16="http://schemas.microsoft.com/office/drawing/2014/main" id="{54F07672-043B-4992-BA0E-DB20484673B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90550" y="34926"/>
          <a:ext cx="638937" cy="667512"/>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6A8C5-0D07-49AC-A2CE-ABC367459ED5}">
  <sheetPr codeName="Sheet1"/>
  <dimension ref="A1:BZ50"/>
  <sheetViews>
    <sheetView tabSelected="1" workbookViewId="0">
      <selection activeCell="U6" sqref="U6:AQ6"/>
    </sheetView>
  </sheetViews>
  <sheetFormatPr defaultColWidth="8.7109375" defaultRowHeight="15.75" x14ac:dyDescent="0.25"/>
  <cols>
    <col min="1" max="1" width="0.42578125" style="6" customWidth="1"/>
    <col min="2" max="2" width="1.85546875" style="6" customWidth="1"/>
    <col min="3" max="54" width="1.85546875" style="7" customWidth="1"/>
    <col min="55" max="55" width="0.85546875" style="7" customWidth="1"/>
    <col min="56" max="70" width="1.85546875" style="7" customWidth="1"/>
    <col min="71" max="128" width="1.85546875" style="6" customWidth="1"/>
    <col min="129" max="16384" width="8.7109375" style="6"/>
  </cols>
  <sheetData>
    <row r="1" spans="1:78" ht="41.25" customHeight="1" thickTop="1" x14ac:dyDescent="0.25">
      <c r="A1" s="148" t="s">
        <v>413</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50"/>
      <c r="BD1" s="28"/>
      <c r="BE1" s="28"/>
      <c r="BF1" s="28"/>
      <c r="BG1" s="28"/>
      <c r="BH1" s="28"/>
      <c r="BI1" s="28"/>
      <c r="BJ1" s="28"/>
      <c r="BK1" s="28"/>
      <c r="BL1" s="28"/>
      <c r="BM1" s="28"/>
      <c r="BN1" s="28"/>
      <c r="BO1" s="28"/>
      <c r="BP1" s="28"/>
      <c r="BQ1" s="28"/>
      <c r="BR1" s="28"/>
      <c r="BS1" s="28"/>
    </row>
    <row r="2" spans="1:78" ht="18.75" x14ac:dyDescent="0.25">
      <c r="A2" s="30"/>
      <c r="B2" s="146" t="s">
        <v>963</v>
      </c>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c r="AZ2" s="147"/>
      <c r="BA2" s="147"/>
      <c r="BB2" s="147"/>
      <c r="BC2" s="31"/>
      <c r="BD2" s="28"/>
      <c r="BE2" s="28"/>
      <c r="BF2" s="28"/>
      <c r="BG2" s="28"/>
      <c r="BH2" s="28"/>
      <c r="BI2" s="28"/>
      <c r="BJ2" s="28"/>
      <c r="BK2" s="28"/>
      <c r="BL2" s="28"/>
      <c r="BM2" s="28"/>
      <c r="BN2" s="28"/>
      <c r="BO2" s="28"/>
      <c r="BP2" s="28"/>
      <c r="BQ2" s="28"/>
      <c r="BR2" s="28"/>
      <c r="BS2" s="28"/>
    </row>
    <row r="3" spans="1:78" ht="33.75" customHeight="1" x14ac:dyDescent="0.25">
      <c r="A3" s="151" t="s">
        <v>392</v>
      </c>
      <c r="B3" s="152"/>
      <c r="C3" s="152"/>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3"/>
      <c r="BD3" s="28"/>
      <c r="BE3" s="28"/>
      <c r="BF3" s="28"/>
      <c r="BG3" s="28"/>
      <c r="BH3" s="28"/>
      <c r="BI3" s="28"/>
      <c r="BJ3" s="28"/>
      <c r="BK3" s="28"/>
      <c r="BL3" s="28"/>
      <c r="BM3" s="28"/>
      <c r="BN3" s="28"/>
      <c r="BO3" s="28"/>
      <c r="BP3" s="28"/>
      <c r="BQ3" s="28"/>
      <c r="BR3" s="28"/>
      <c r="BS3" s="28"/>
    </row>
    <row r="4" spans="1:78" ht="18.75" x14ac:dyDescent="0.25">
      <c r="A4" s="141" t="s">
        <v>398</v>
      </c>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3"/>
      <c r="BD4" s="6"/>
      <c r="BE4" s="6"/>
      <c r="BF4" s="6"/>
      <c r="BG4" s="6"/>
      <c r="BH4" s="6"/>
      <c r="BI4" s="6"/>
      <c r="BJ4" s="6"/>
      <c r="BK4" s="6"/>
      <c r="BL4" s="6"/>
      <c r="BM4" s="6"/>
      <c r="BN4" s="6"/>
      <c r="BO4" s="6"/>
      <c r="BP4" s="6"/>
      <c r="BQ4" s="6"/>
      <c r="BR4" s="6"/>
    </row>
    <row r="5" spans="1:78" ht="6.75" customHeight="1" x14ac:dyDescent="0.25">
      <c r="A5" s="32"/>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33"/>
      <c r="BD5" s="28"/>
      <c r="BE5" s="28"/>
      <c r="BF5" s="28"/>
      <c r="BG5" s="28"/>
      <c r="BH5" s="28"/>
      <c r="BI5" s="28"/>
    </row>
    <row r="6" spans="1:78" ht="15.6" customHeight="1" x14ac:dyDescent="0.25">
      <c r="A6" s="32"/>
      <c r="B6" s="138" t="s">
        <v>393</v>
      </c>
      <c r="C6" s="138"/>
      <c r="D6" s="138"/>
      <c r="E6" s="138"/>
      <c r="F6" s="138"/>
      <c r="G6" s="138"/>
      <c r="H6" s="138"/>
      <c r="I6" s="138"/>
      <c r="J6" s="138"/>
      <c r="K6" s="138"/>
      <c r="L6" s="138"/>
      <c r="M6" s="138"/>
      <c r="N6" s="138"/>
      <c r="O6" s="138"/>
      <c r="P6" s="138"/>
      <c r="Q6" s="138"/>
      <c r="R6" s="138"/>
      <c r="S6" s="138"/>
      <c r="T6" s="138"/>
      <c r="U6" s="145"/>
      <c r="V6" s="145"/>
      <c r="W6" s="145"/>
      <c r="X6" s="145"/>
      <c r="Y6" s="145"/>
      <c r="Z6" s="145"/>
      <c r="AA6" s="145"/>
      <c r="AB6" s="145"/>
      <c r="AC6" s="145"/>
      <c r="AD6" s="145"/>
      <c r="AE6" s="145"/>
      <c r="AF6" s="145"/>
      <c r="AG6" s="145"/>
      <c r="AH6" s="145"/>
      <c r="AI6" s="145"/>
      <c r="AJ6" s="145"/>
      <c r="AK6" s="145"/>
      <c r="AL6" s="145"/>
      <c r="AM6" s="145"/>
      <c r="AN6" s="145"/>
      <c r="AO6" s="145"/>
      <c r="AP6" s="145"/>
      <c r="AQ6" s="145"/>
      <c r="AR6" s="9"/>
      <c r="AS6" s="9"/>
      <c r="AT6" s="9"/>
      <c r="AU6" s="9"/>
      <c r="AV6" s="26"/>
      <c r="AW6" s="26"/>
      <c r="AX6" s="26"/>
      <c r="AY6" s="26"/>
      <c r="AZ6" s="26"/>
      <c r="BA6" s="26"/>
      <c r="BB6" s="26"/>
      <c r="BC6" s="33"/>
      <c r="BD6" s="28"/>
      <c r="BE6" s="28"/>
      <c r="BF6" s="28"/>
      <c r="BG6" s="28"/>
      <c r="BH6" s="28"/>
      <c r="BI6" s="28"/>
      <c r="BJ6" s="28"/>
      <c r="BK6" s="28"/>
      <c r="BL6" s="28"/>
      <c r="BM6" s="28"/>
      <c r="BN6" s="28"/>
      <c r="BO6" s="28"/>
      <c r="BP6" s="28"/>
      <c r="BQ6" s="28"/>
      <c r="BR6" s="28"/>
      <c r="BS6" s="28"/>
    </row>
    <row r="7" spans="1:78" ht="9.75" customHeight="1" x14ac:dyDescent="0.25">
      <c r="A7" s="34"/>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33"/>
      <c r="BD7" s="28"/>
      <c r="BE7" s="28"/>
      <c r="BF7" s="28"/>
      <c r="BG7" s="28"/>
      <c r="BH7" s="28"/>
      <c r="BI7" s="28"/>
      <c r="BJ7" s="28"/>
      <c r="BK7" s="28"/>
      <c r="BL7" s="28"/>
      <c r="BM7" s="28"/>
      <c r="BN7" s="28"/>
      <c r="BO7" s="28"/>
      <c r="BP7" s="28"/>
      <c r="BQ7" s="28"/>
      <c r="BR7" s="28"/>
      <c r="BS7" s="28"/>
    </row>
    <row r="8" spans="1:78" ht="15.6" customHeight="1" x14ac:dyDescent="0.25">
      <c r="A8" s="34"/>
      <c r="B8" s="138" t="s">
        <v>394</v>
      </c>
      <c r="C8" s="138"/>
      <c r="D8" s="138"/>
      <c r="E8" s="138"/>
      <c r="F8" s="138"/>
      <c r="G8" s="138"/>
      <c r="H8" s="138"/>
      <c r="I8" s="138"/>
      <c r="J8" s="138"/>
      <c r="K8" s="138"/>
      <c r="L8" s="145"/>
      <c r="M8" s="145"/>
      <c r="N8" s="145"/>
      <c r="O8" s="145"/>
      <c r="P8" s="145"/>
      <c r="Q8" s="145"/>
      <c r="R8" s="145"/>
      <c r="S8" s="145"/>
      <c r="T8" s="145"/>
      <c r="U8" s="145"/>
      <c r="V8" s="145"/>
      <c r="W8" s="145"/>
      <c r="X8" s="145"/>
      <c r="Y8" s="145"/>
      <c r="Z8" s="145"/>
      <c r="AA8" s="145"/>
      <c r="AB8" s="145"/>
      <c r="AC8" s="9"/>
      <c r="AD8" s="9"/>
      <c r="AE8" s="138" t="s">
        <v>395</v>
      </c>
      <c r="AF8" s="138"/>
      <c r="AG8" s="138"/>
      <c r="AH8" s="138"/>
      <c r="AI8" s="138"/>
      <c r="AJ8" s="135"/>
      <c r="AK8" s="135"/>
      <c r="AL8" s="135"/>
      <c r="AM8" s="135"/>
      <c r="AN8" s="135"/>
      <c r="AO8" s="135"/>
      <c r="AP8" s="135"/>
      <c r="AQ8" s="24"/>
      <c r="AR8" s="24"/>
      <c r="AS8" s="24"/>
      <c r="AT8" s="24"/>
      <c r="AU8" s="24"/>
      <c r="AV8" s="26"/>
      <c r="AW8" s="26"/>
      <c r="AX8" s="26"/>
      <c r="AY8" s="26"/>
      <c r="AZ8" s="26"/>
      <c r="BA8" s="26"/>
      <c r="BB8" s="26"/>
      <c r="BC8" s="35"/>
      <c r="BK8" s="28"/>
      <c r="BL8" s="28"/>
      <c r="BM8" s="28"/>
      <c r="BN8" s="28"/>
      <c r="BO8" s="28"/>
      <c r="BP8" s="28"/>
      <c r="BQ8" s="28"/>
      <c r="BR8" s="28"/>
      <c r="BS8" s="28"/>
      <c r="BT8" s="28"/>
      <c r="BU8" s="28"/>
      <c r="BV8" s="28"/>
      <c r="BW8" s="28"/>
      <c r="BX8" s="28"/>
      <c r="BY8" s="28"/>
      <c r="BZ8" s="28"/>
    </row>
    <row r="9" spans="1:78" ht="9.75" customHeight="1" x14ac:dyDescent="0.25">
      <c r="A9" s="32"/>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33"/>
      <c r="BD9" s="28"/>
      <c r="BE9" s="28"/>
      <c r="BF9" s="28"/>
      <c r="BG9" s="28"/>
      <c r="BH9" s="28"/>
      <c r="BI9" s="28"/>
      <c r="BJ9" s="28"/>
      <c r="BK9" s="28"/>
      <c r="BL9" s="28"/>
      <c r="BM9" s="28"/>
      <c r="BN9" s="28"/>
      <c r="BO9" s="28"/>
      <c r="BP9" s="28"/>
      <c r="BQ9" s="28"/>
      <c r="BR9" s="28"/>
      <c r="BS9" s="28"/>
    </row>
    <row r="10" spans="1:78" ht="18.75" x14ac:dyDescent="0.25">
      <c r="A10" s="36"/>
      <c r="B10" s="138" t="s">
        <v>396</v>
      </c>
      <c r="C10" s="138"/>
      <c r="D10" s="138"/>
      <c r="E10" s="138"/>
      <c r="F10" s="138"/>
      <c r="G10" s="138"/>
      <c r="H10" s="138"/>
      <c r="I10" s="138"/>
      <c r="J10" s="145"/>
      <c r="K10" s="145"/>
      <c r="L10" s="145"/>
      <c r="M10" s="145"/>
      <c r="N10" s="145"/>
      <c r="O10" s="145"/>
      <c r="P10" s="145"/>
      <c r="Q10" s="145"/>
      <c r="R10" s="145"/>
      <c r="S10" s="145"/>
      <c r="T10" s="145"/>
      <c r="U10" s="145"/>
      <c r="V10" s="145"/>
      <c r="W10" s="145"/>
      <c r="X10" s="145"/>
      <c r="Y10" s="145"/>
      <c r="Z10" s="145"/>
      <c r="AA10" s="145"/>
      <c r="AB10" s="145"/>
      <c r="AC10" s="9"/>
      <c r="AD10" s="9"/>
      <c r="AE10" s="138" t="s">
        <v>397</v>
      </c>
      <c r="AF10" s="138"/>
      <c r="AG10" s="138"/>
      <c r="AH10" s="138"/>
      <c r="AI10" s="138"/>
      <c r="AJ10" s="138"/>
      <c r="AK10" s="154"/>
      <c r="AL10" s="154"/>
      <c r="AM10" s="154"/>
      <c r="AN10" s="154"/>
      <c r="AO10" s="154"/>
      <c r="AP10" s="154"/>
      <c r="AQ10" s="29"/>
      <c r="AR10" s="29"/>
      <c r="AS10" s="29"/>
      <c r="AT10" s="29"/>
      <c r="AU10" s="29"/>
      <c r="AV10" s="29"/>
      <c r="AW10" s="29"/>
      <c r="AX10" s="29"/>
      <c r="AY10" s="29"/>
      <c r="AZ10" s="29"/>
      <c r="BA10" s="29"/>
      <c r="BB10" s="29"/>
      <c r="BC10" s="37"/>
      <c r="BD10" s="6"/>
      <c r="BE10" s="6"/>
      <c r="BF10" s="6"/>
      <c r="BG10" s="6"/>
      <c r="BH10" s="6"/>
      <c r="BI10" s="6"/>
      <c r="BJ10" s="6"/>
      <c r="BK10" s="6"/>
      <c r="BL10" s="6"/>
      <c r="BM10" s="6"/>
      <c r="BN10" s="6"/>
      <c r="BO10" s="6"/>
      <c r="BP10" s="6"/>
      <c r="BQ10" s="6"/>
      <c r="BR10" s="6"/>
    </row>
    <row r="11" spans="1:78" ht="6.75" customHeight="1" x14ac:dyDescent="0.25">
      <c r="A11" s="3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39"/>
      <c r="BD11" s="6"/>
      <c r="BE11" s="6"/>
      <c r="BF11" s="6"/>
      <c r="BG11" s="6"/>
      <c r="BH11" s="6"/>
      <c r="BI11" s="6"/>
      <c r="BJ11" s="6"/>
      <c r="BK11" s="6"/>
      <c r="BL11" s="6"/>
      <c r="BM11" s="6"/>
      <c r="BN11" s="6"/>
      <c r="BO11" s="6"/>
      <c r="BP11" s="6"/>
      <c r="BQ11" s="6"/>
      <c r="BR11" s="6"/>
    </row>
    <row r="12" spans="1:78" ht="18.75" x14ac:dyDescent="0.25">
      <c r="A12" s="141" t="s">
        <v>399</v>
      </c>
      <c r="B12" s="142"/>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3"/>
      <c r="BD12" s="6"/>
      <c r="BE12" s="6"/>
      <c r="BF12" s="6"/>
      <c r="BG12" s="6"/>
      <c r="BH12" s="6"/>
      <c r="BI12" s="6"/>
      <c r="BJ12" s="6"/>
      <c r="BK12" s="6"/>
      <c r="BL12" s="6"/>
      <c r="BM12" s="6"/>
      <c r="BN12" s="6"/>
      <c r="BO12" s="6"/>
      <c r="BP12" s="6"/>
      <c r="BQ12" s="6"/>
      <c r="BR12" s="6"/>
    </row>
    <row r="13" spans="1:78" ht="6.75" customHeight="1" x14ac:dyDescent="0.25">
      <c r="A13" s="38"/>
      <c r="B13" s="8"/>
      <c r="C13" s="9"/>
      <c r="D13" s="9"/>
      <c r="E13" s="9"/>
      <c r="F13" s="9"/>
      <c r="G13" s="24"/>
      <c r="H13" s="24"/>
      <c r="I13" s="9"/>
      <c r="J13" s="9"/>
      <c r="K13" s="9"/>
      <c r="L13" s="9"/>
      <c r="M13" s="9"/>
      <c r="N13" s="9"/>
      <c r="O13" s="9"/>
      <c r="P13" s="9"/>
      <c r="Q13" s="9"/>
      <c r="R13" s="9"/>
      <c r="S13" s="9"/>
      <c r="T13" s="9"/>
      <c r="U13" s="9"/>
      <c r="V13" s="9"/>
      <c r="W13" s="9"/>
      <c r="X13" s="9"/>
      <c r="Y13" s="9"/>
      <c r="Z13" s="9"/>
      <c r="AA13" s="9"/>
      <c r="AB13" s="9"/>
      <c r="AC13" s="9"/>
      <c r="AD13" s="24"/>
      <c r="AE13" s="24"/>
      <c r="AF13" s="9"/>
      <c r="AG13" s="9"/>
      <c r="AH13" s="9"/>
      <c r="AI13" s="9"/>
      <c r="AJ13" s="9"/>
      <c r="AK13" s="9"/>
      <c r="AL13" s="9"/>
      <c r="AM13" s="9"/>
      <c r="AN13" s="9"/>
      <c r="AO13" s="9"/>
      <c r="AP13" s="9"/>
      <c r="AQ13" s="9"/>
      <c r="AR13" s="9"/>
      <c r="AS13" s="9"/>
      <c r="AT13" s="9"/>
      <c r="AU13" s="9"/>
      <c r="AV13" s="9"/>
      <c r="AW13" s="9"/>
      <c r="AX13" s="9"/>
      <c r="AY13" s="9"/>
      <c r="AZ13" s="9"/>
      <c r="BA13" s="9"/>
      <c r="BB13" s="9"/>
      <c r="BC13" s="39"/>
      <c r="BD13" s="6"/>
      <c r="BE13" s="6"/>
      <c r="BF13" s="6"/>
      <c r="BG13" s="6"/>
      <c r="BH13" s="6"/>
      <c r="BI13" s="6"/>
      <c r="BJ13" s="6"/>
      <c r="BK13" s="6"/>
      <c r="BL13" s="6"/>
      <c r="BM13" s="6"/>
      <c r="BN13" s="6"/>
      <c r="BO13" s="6"/>
      <c r="BP13" s="6"/>
      <c r="BQ13" s="6"/>
      <c r="BR13" s="6"/>
    </row>
    <row r="14" spans="1:78" x14ac:dyDescent="0.25">
      <c r="A14" s="38"/>
      <c r="B14" s="24" t="s">
        <v>400</v>
      </c>
      <c r="C14" s="24"/>
      <c r="D14" s="24"/>
      <c r="E14" s="24"/>
      <c r="F14" s="24"/>
      <c r="G14" s="24"/>
      <c r="H14" s="24"/>
      <c r="I14" s="145"/>
      <c r="J14" s="145"/>
      <c r="K14" s="145"/>
      <c r="L14" s="145"/>
      <c r="M14" s="145"/>
      <c r="N14" s="145"/>
      <c r="O14" s="145"/>
      <c r="P14" s="145"/>
      <c r="Q14" s="24"/>
      <c r="R14" s="24"/>
      <c r="S14" s="24"/>
      <c r="T14" s="24"/>
      <c r="U14" s="24"/>
      <c r="V14" s="24"/>
      <c r="W14" s="9"/>
      <c r="X14" s="9"/>
      <c r="Y14" s="9"/>
      <c r="Z14" s="133" t="s">
        <v>406</v>
      </c>
      <c r="AA14" s="133"/>
      <c r="AB14" s="133"/>
      <c r="AC14" s="145"/>
      <c r="AD14" s="145"/>
      <c r="AE14" s="145"/>
      <c r="AF14" s="145"/>
      <c r="AG14" s="145"/>
      <c r="AH14" s="145"/>
      <c r="AI14" s="145"/>
      <c r="AJ14" s="145"/>
      <c r="AK14" s="145"/>
      <c r="AL14" s="145"/>
      <c r="AM14" s="145"/>
      <c r="AN14" s="145"/>
      <c r="AO14" s="145"/>
      <c r="AP14" s="9"/>
      <c r="AQ14" s="9"/>
      <c r="AR14" s="9"/>
      <c r="AS14" s="9"/>
      <c r="AT14" s="9"/>
      <c r="AU14" s="9"/>
      <c r="AV14" s="9"/>
      <c r="AW14" s="9"/>
      <c r="AX14" s="9"/>
      <c r="AY14" s="9"/>
      <c r="AZ14" s="9"/>
      <c r="BA14" s="9"/>
      <c r="BB14" s="9"/>
      <c r="BC14" s="39"/>
      <c r="BD14" s="6"/>
      <c r="BE14" s="6"/>
      <c r="BF14" s="6"/>
      <c r="BG14" s="6"/>
      <c r="BH14" s="6"/>
      <c r="BI14" s="6"/>
      <c r="BJ14" s="6"/>
      <c r="BK14" s="6"/>
      <c r="BL14" s="6"/>
      <c r="BM14" s="6"/>
      <c r="BN14" s="6"/>
      <c r="BO14" s="6"/>
      <c r="BP14" s="6"/>
      <c r="BQ14" s="6"/>
      <c r="BR14" s="6"/>
    </row>
    <row r="15" spans="1:78" ht="9.75" customHeight="1" x14ac:dyDescent="0.25">
      <c r="A15" s="38"/>
      <c r="B15" s="9"/>
      <c r="C15" s="9"/>
      <c r="D15" s="9"/>
      <c r="E15" s="9"/>
      <c r="F15" s="9"/>
      <c r="G15" s="24"/>
      <c r="H15" s="24"/>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39"/>
      <c r="BD15" s="6"/>
      <c r="BE15" s="6"/>
      <c r="BF15" s="6"/>
      <c r="BG15" s="6"/>
      <c r="BH15" s="6"/>
      <c r="BI15" s="6"/>
      <c r="BJ15" s="6"/>
      <c r="BK15" s="6"/>
      <c r="BL15" s="6"/>
      <c r="BM15" s="6"/>
      <c r="BN15" s="6"/>
      <c r="BO15" s="6"/>
      <c r="BP15" s="6"/>
      <c r="BQ15" s="6"/>
      <c r="BR15" s="6"/>
    </row>
    <row r="16" spans="1:78" x14ac:dyDescent="0.25">
      <c r="A16" s="38"/>
      <c r="B16" s="138" t="s">
        <v>401</v>
      </c>
      <c r="C16" s="138"/>
      <c r="D16" s="138"/>
      <c r="E16" s="138"/>
      <c r="F16" s="138"/>
      <c r="G16" s="138"/>
      <c r="H16" s="138"/>
      <c r="I16" s="138"/>
      <c r="J16" s="140"/>
      <c r="K16" s="140"/>
      <c r="L16" s="9"/>
      <c r="M16" s="9"/>
      <c r="N16" s="9"/>
      <c r="O16" s="9"/>
      <c r="P16" s="9"/>
      <c r="Q16" s="9"/>
      <c r="R16" s="9"/>
      <c r="S16" s="9"/>
      <c r="T16" s="9"/>
      <c r="U16" s="9"/>
      <c r="V16" s="9"/>
      <c r="W16" s="9"/>
      <c r="X16" s="9"/>
      <c r="Y16" s="9"/>
      <c r="Z16" s="138" t="s">
        <v>404</v>
      </c>
      <c r="AA16" s="138"/>
      <c r="AB16" s="138"/>
      <c r="AC16" s="138"/>
      <c r="AD16" s="138"/>
      <c r="AE16" s="138"/>
      <c r="AF16" s="138"/>
      <c r="AG16" s="138"/>
      <c r="AH16" s="138"/>
      <c r="AI16" s="145"/>
      <c r="AJ16" s="145"/>
      <c r="AK16" s="145"/>
      <c r="AL16" s="145"/>
      <c r="AM16" s="145"/>
      <c r="AN16" s="145"/>
      <c r="AO16" s="145"/>
      <c r="AP16" s="145"/>
      <c r="AQ16" s="145"/>
      <c r="AR16" s="145"/>
      <c r="AS16" s="145"/>
      <c r="AT16" s="145"/>
      <c r="AU16" s="9"/>
      <c r="AV16" s="9"/>
      <c r="AW16" s="9"/>
      <c r="AX16" s="9"/>
      <c r="AY16" s="9"/>
      <c r="AZ16" s="9"/>
      <c r="BA16" s="9"/>
      <c r="BB16" s="9"/>
      <c r="BC16" s="39"/>
      <c r="BD16" s="6"/>
      <c r="BE16" s="6"/>
      <c r="BF16" s="6"/>
      <c r="BG16" s="6"/>
      <c r="BH16" s="6"/>
      <c r="BI16" s="6"/>
      <c r="BJ16" s="6"/>
      <c r="BK16" s="6"/>
      <c r="BL16" s="6"/>
      <c r="BM16" s="6"/>
      <c r="BN16" s="6"/>
      <c r="BO16" s="6"/>
      <c r="BP16" s="6"/>
      <c r="BQ16" s="6"/>
      <c r="BR16" s="6"/>
    </row>
    <row r="17" spans="1:70" ht="9.75" customHeight="1" x14ac:dyDescent="0.25">
      <c r="A17" s="38"/>
      <c r="B17" s="9"/>
      <c r="C17" s="9"/>
      <c r="D17" s="9"/>
      <c r="E17" s="9"/>
      <c r="F17" s="9"/>
      <c r="G17" s="24"/>
      <c r="H17" s="24"/>
      <c r="I17" s="9"/>
      <c r="J17" s="9"/>
      <c r="K17" s="9"/>
      <c r="L17" s="9"/>
      <c r="M17" s="9"/>
      <c r="N17" s="9"/>
      <c r="O17" s="9"/>
      <c r="P17" s="9"/>
      <c r="Q17" s="9"/>
      <c r="R17" s="9"/>
      <c r="S17" s="9"/>
      <c r="T17" s="9"/>
      <c r="U17" s="9"/>
      <c r="V17" s="9"/>
      <c r="W17" s="9"/>
      <c r="X17" s="9"/>
      <c r="Y17" s="9"/>
      <c r="Z17" s="9"/>
      <c r="AA17" s="9"/>
      <c r="AB17" s="9"/>
      <c r="AC17" s="9"/>
      <c r="AD17" s="24"/>
      <c r="AE17" s="24"/>
      <c r="AF17" s="9"/>
      <c r="AG17" s="9"/>
      <c r="AH17" s="9"/>
      <c r="AI17" s="9"/>
      <c r="AJ17" s="9"/>
      <c r="AK17" s="9"/>
      <c r="AL17" s="9"/>
      <c r="AM17" s="9"/>
      <c r="AN17" s="9"/>
      <c r="AO17" s="9"/>
      <c r="AP17" s="9"/>
      <c r="AQ17" s="9"/>
      <c r="AR17" s="9"/>
      <c r="AS17" s="9"/>
      <c r="AT17" s="9"/>
      <c r="AU17" s="9"/>
      <c r="AV17" s="9"/>
      <c r="AW17" s="9"/>
      <c r="AX17" s="9"/>
      <c r="AY17" s="9"/>
      <c r="AZ17" s="9"/>
      <c r="BA17" s="9"/>
      <c r="BB17" s="9"/>
      <c r="BC17" s="39"/>
      <c r="BD17" s="6"/>
      <c r="BE17" s="6"/>
      <c r="BF17" s="6"/>
      <c r="BG17" s="6"/>
      <c r="BH17" s="6"/>
      <c r="BI17" s="6"/>
      <c r="BJ17" s="6"/>
      <c r="BK17" s="6"/>
      <c r="BL17" s="6"/>
      <c r="BM17" s="6"/>
      <c r="BN17" s="6"/>
      <c r="BO17" s="6"/>
      <c r="BP17" s="6"/>
      <c r="BQ17" s="6"/>
      <c r="BR17" s="6"/>
    </row>
    <row r="18" spans="1:70" x14ac:dyDescent="0.25">
      <c r="A18" s="38"/>
      <c r="B18" s="138" t="s">
        <v>402</v>
      </c>
      <c r="C18" s="138"/>
      <c r="D18" s="138"/>
      <c r="E18" s="138"/>
      <c r="F18" s="138"/>
      <c r="G18" s="138"/>
      <c r="H18" s="138"/>
      <c r="I18" s="145"/>
      <c r="J18" s="145"/>
      <c r="K18" s="145"/>
      <c r="L18" s="145"/>
      <c r="M18" s="145"/>
      <c r="N18" s="145"/>
      <c r="O18" s="145"/>
      <c r="P18" s="145"/>
      <c r="Q18" s="9"/>
      <c r="R18" s="9"/>
      <c r="S18" s="9"/>
      <c r="T18" s="9"/>
      <c r="U18" s="9"/>
      <c r="V18" s="9"/>
      <c r="W18" s="9"/>
      <c r="X18" s="9"/>
      <c r="Y18" s="9"/>
      <c r="Z18" s="138" t="s">
        <v>405</v>
      </c>
      <c r="AA18" s="138"/>
      <c r="AB18" s="138"/>
      <c r="AC18" s="138"/>
      <c r="AD18" s="138"/>
      <c r="AE18" s="138"/>
      <c r="AF18" s="138"/>
      <c r="AG18" s="138"/>
      <c r="AH18" s="138"/>
      <c r="AI18" s="145"/>
      <c r="AJ18" s="145"/>
      <c r="AK18" s="145"/>
      <c r="AL18" s="145"/>
      <c r="AM18" s="145"/>
      <c r="AN18" s="145"/>
      <c r="AO18" s="145"/>
      <c r="AP18" s="145"/>
      <c r="AQ18" s="145"/>
      <c r="AR18" s="145"/>
      <c r="AS18" s="145"/>
      <c r="AT18" s="145"/>
      <c r="AU18" s="145"/>
      <c r="AV18" s="145"/>
      <c r="AW18" s="145"/>
      <c r="AX18" s="145"/>
      <c r="AY18" s="145"/>
      <c r="AZ18" s="145"/>
      <c r="BA18" s="145"/>
      <c r="BB18" s="145"/>
      <c r="BC18" s="39"/>
      <c r="BD18" s="6"/>
      <c r="BE18" s="6"/>
      <c r="BF18" s="6"/>
      <c r="BG18" s="6"/>
      <c r="BH18" s="6"/>
      <c r="BI18" s="6"/>
      <c r="BJ18" s="6"/>
      <c r="BK18" s="6"/>
      <c r="BL18" s="6"/>
      <c r="BM18" s="6"/>
      <c r="BN18" s="6"/>
      <c r="BO18" s="6"/>
      <c r="BP18" s="6"/>
      <c r="BQ18" s="6"/>
      <c r="BR18" s="6"/>
    </row>
    <row r="19" spans="1:70" ht="9.75" customHeight="1" x14ac:dyDescent="0.25">
      <c r="A19" s="38"/>
      <c r="B19" s="9"/>
      <c r="C19" s="9"/>
      <c r="D19" s="9"/>
      <c r="E19" s="9"/>
      <c r="F19" s="9"/>
      <c r="G19" s="24"/>
      <c r="H19" s="24"/>
      <c r="I19" s="9"/>
      <c r="J19" s="9"/>
      <c r="K19" s="9"/>
      <c r="L19" s="9"/>
      <c r="M19" s="9"/>
      <c r="N19" s="9"/>
      <c r="O19" s="9"/>
      <c r="P19" s="9"/>
      <c r="Q19" s="9"/>
      <c r="R19" s="9"/>
      <c r="S19" s="9"/>
      <c r="T19" s="9"/>
      <c r="U19" s="9"/>
      <c r="V19" s="9"/>
      <c r="W19" s="9"/>
      <c r="X19" s="9"/>
      <c r="Y19" s="9"/>
      <c r="Z19" s="9"/>
      <c r="AA19" s="9"/>
      <c r="AB19" s="9"/>
      <c r="AC19" s="9"/>
      <c r="AD19" s="24"/>
      <c r="AE19" s="24"/>
      <c r="AF19" s="9"/>
      <c r="AG19" s="9"/>
      <c r="AH19" s="9"/>
      <c r="AI19" s="9"/>
      <c r="AJ19" s="9"/>
      <c r="AK19" s="9"/>
      <c r="AL19" s="9"/>
      <c r="AM19" s="9"/>
      <c r="AN19" s="9"/>
      <c r="AO19" s="9"/>
      <c r="AP19" s="9"/>
      <c r="AQ19" s="9"/>
      <c r="AR19" s="9"/>
      <c r="AS19" s="9"/>
      <c r="AT19" s="9"/>
      <c r="AU19" s="9"/>
      <c r="AV19" s="9"/>
      <c r="AW19" s="9"/>
      <c r="AX19" s="9"/>
      <c r="AY19" s="9"/>
      <c r="AZ19" s="9"/>
      <c r="BA19" s="9"/>
      <c r="BB19" s="9"/>
      <c r="BC19" s="39"/>
      <c r="BD19" s="6"/>
      <c r="BJ19" s="6"/>
      <c r="BK19" s="6"/>
      <c r="BL19" s="6"/>
      <c r="BM19" s="6"/>
      <c r="BN19" s="6"/>
      <c r="BO19" s="6"/>
      <c r="BP19" s="6"/>
      <c r="BQ19" s="6"/>
      <c r="BR19" s="6"/>
    </row>
    <row r="20" spans="1:70" x14ac:dyDescent="0.25">
      <c r="A20" s="38"/>
      <c r="B20" s="138" t="s">
        <v>403</v>
      </c>
      <c r="C20" s="138"/>
      <c r="D20" s="138"/>
      <c r="E20" s="138"/>
      <c r="F20" s="140"/>
      <c r="G20" s="140"/>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39"/>
      <c r="BD20" s="6"/>
      <c r="BE20" s="6"/>
      <c r="BF20" s="6"/>
      <c r="BG20" s="6"/>
      <c r="BH20" s="6"/>
      <c r="BI20" s="6"/>
      <c r="BJ20" s="6"/>
      <c r="BK20" s="6"/>
      <c r="BL20" s="6"/>
      <c r="BM20" s="6"/>
      <c r="BN20" s="6"/>
      <c r="BO20" s="6"/>
      <c r="BP20" s="6"/>
      <c r="BQ20" s="6"/>
      <c r="BR20" s="6"/>
    </row>
    <row r="21" spans="1:70" ht="6.75" customHeight="1" x14ac:dyDescent="0.25">
      <c r="A21" s="38"/>
      <c r="B21" s="9"/>
      <c r="C21" s="9"/>
      <c r="D21" s="9"/>
      <c r="E21" s="9"/>
      <c r="F21" s="9"/>
      <c r="G21" s="24"/>
      <c r="H21" s="24"/>
      <c r="I21" s="9"/>
      <c r="J21" s="9"/>
      <c r="K21" s="9"/>
      <c r="L21" s="9"/>
      <c r="M21" s="9"/>
      <c r="N21" s="9"/>
      <c r="O21" s="9"/>
      <c r="P21" s="9"/>
      <c r="Q21" s="9"/>
      <c r="R21" s="9"/>
      <c r="S21" s="9"/>
      <c r="T21" s="9"/>
      <c r="U21" s="9"/>
      <c r="V21" s="9"/>
      <c r="W21" s="9"/>
      <c r="X21" s="9"/>
      <c r="Y21" s="9"/>
      <c r="Z21" s="9"/>
      <c r="AA21" s="9"/>
      <c r="AB21" s="9"/>
      <c r="AC21" s="9"/>
      <c r="AD21" s="24"/>
      <c r="AE21" s="24"/>
      <c r="AF21" s="9"/>
      <c r="AG21" s="9"/>
      <c r="AH21" s="9"/>
      <c r="AI21" s="9"/>
      <c r="AJ21" s="9"/>
      <c r="AK21" s="9"/>
      <c r="AL21" s="9"/>
      <c r="AM21" s="9"/>
      <c r="AN21" s="9"/>
      <c r="AO21" s="9"/>
      <c r="AP21" s="9"/>
      <c r="AQ21" s="9"/>
      <c r="AR21" s="9"/>
      <c r="AS21" s="9"/>
      <c r="AT21" s="9"/>
      <c r="AU21" s="9"/>
      <c r="AV21" s="9"/>
      <c r="AW21" s="9"/>
      <c r="AX21" s="9"/>
      <c r="AY21" s="9"/>
      <c r="AZ21" s="9"/>
      <c r="BA21" s="9"/>
      <c r="BB21" s="9"/>
      <c r="BC21" s="39"/>
      <c r="BD21" s="6"/>
      <c r="BJ21" s="6"/>
      <c r="BK21" s="6"/>
      <c r="BL21" s="6"/>
      <c r="BM21" s="6"/>
      <c r="BN21" s="6"/>
      <c r="BO21" s="6"/>
      <c r="BP21" s="6"/>
      <c r="BQ21" s="6"/>
      <c r="BR21" s="6"/>
    </row>
    <row r="22" spans="1:70" ht="18.75" x14ac:dyDescent="0.25">
      <c r="A22" s="141" t="s">
        <v>409</v>
      </c>
      <c r="B22" s="142"/>
      <c r="C22" s="142"/>
      <c r="D22" s="142"/>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2"/>
      <c r="BA22" s="142"/>
      <c r="BB22" s="142"/>
      <c r="BC22" s="143"/>
      <c r="BD22" s="6"/>
      <c r="BJ22" s="6"/>
      <c r="BK22" s="6"/>
      <c r="BL22" s="6"/>
      <c r="BM22" s="6"/>
      <c r="BN22" s="6"/>
      <c r="BO22" s="6"/>
      <c r="BP22" s="6"/>
      <c r="BQ22" s="6"/>
      <c r="BR22" s="6"/>
    </row>
    <row r="23" spans="1:70" ht="6.75" customHeight="1" x14ac:dyDescent="0.25">
      <c r="A23" s="38"/>
      <c r="B23" s="8"/>
      <c r="C23" s="9"/>
      <c r="D23" s="9"/>
      <c r="E23" s="9"/>
      <c r="F23" s="9"/>
      <c r="G23" s="24"/>
      <c r="H23" s="24"/>
      <c r="I23" s="9"/>
      <c r="J23" s="9"/>
      <c r="K23" s="9"/>
      <c r="L23" s="9"/>
      <c r="M23" s="9"/>
      <c r="N23" s="9"/>
      <c r="O23" s="9"/>
      <c r="P23" s="9"/>
      <c r="Q23" s="9"/>
      <c r="R23" s="9"/>
      <c r="S23" s="9"/>
      <c r="T23" s="9"/>
      <c r="U23" s="9"/>
      <c r="V23" s="9"/>
      <c r="W23" s="9"/>
      <c r="X23" s="9"/>
      <c r="Y23" s="9"/>
      <c r="Z23" s="9"/>
      <c r="AA23" s="9"/>
      <c r="AB23" s="9"/>
      <c r="AC23" s="9"/>
      <c r="AD23" s="24"/>
      <c r="AE23" s="24"/>
      <c r="AF23" s="9"/>
      <c r="AG23" s="9"/>
      <c r="AH23" s="9"/>
      <c r="AI23" s="9"/>
      <c r="AJ23" s="9"/>
      <c r="AK23" s="9"/>
      <c r="AL23" s="9"/>
      <c r="AM23" s="9"/>
      <c r="AN23" s="9"/>
      <c r="AO23" s="9"/>
      <c r="AP23" s="9"/>
      <c r="AQ23" s="9"/>
      <c r="AR23" s="9"/>
      <c r="AS23" s="9"/>
      <c r="AT23" s="9"/>
      <c r="AU23" s="9"/>
      <c r="AV23" s="9"/>
      <c r="AW23" s="9"/>
      <c r="AX23" s="9"/>
      <c r="AY23" s="9"/>
      <c r="AZ23" s="9"/>
      <c r="BA23" s="9"/>
      <c r="BB23" s="9"/>
      <c r="BC23" s="39"/>
      <c r="BD23" s="6"/>
      <c r="BJ23" s="6"/>
      <c r="BK23" s="6"/>
      <c r="BL23" s="6"/>
      <c r="BM23" s="6"/>
      <c r="BN23" s="6"/>
      <c r="BO23" s="6"/>
      <c r="BP23" s="6"/>
      <c r="BQ23" s="6"/>
      <c r="BR23" s="6"/>
    </row>
    <row r="24" spans="1:70" x14ac:dyDescent="0.25">
      <c r="A24" s="38"/>
      <c r="B24" s="24" t="s">
        <v>400</v>
      </c>
      <c r="C24" s="24"/>
      <c r="D24" s="24"/>
      <c r="E24" s="24"/>
      <c r="F24" s="24"/>
      <c r="G24" s="24"/>
      <c r="H24" s="24"/>
      <c r="I24" s="145"/>
      <c r="J24" s="145"/>
      <c r="K24" s="145"/>
      <c r="L24" s="145"/>
      <c r="M24" s="145"/>
      <c r="N24" s="145"/>
      <c r="O24" s="145"/>
      <c r="P24" s="145"/>
      <c r="Q24" s="24"/>
      <c r="R24" s="24"/>
      <c r="S24" s="24"/>
      <c r="T24" s="24"/>
      <c r="U24" s="24"/>
      <c r="V24" s="24"/>
      <c r="W24" s="9"/>
      <c r="X24" s="9"/>
      <c r="Y24" s="9"/>
      <c r="Z24" s="133" t="s">
        <v>406</v>
      </c>
      <c r="AA24" s="133"/>
      <c r="AB24" s="133"/>
      <c r="AC24" s="145"/>
      <c r="AD24" s="145"/>
      <c r="AE24" s="145"/>
      <c r="AF24" s="145"/>
      <c r="AG24" s="145"/>
      <c r="AH24" s="145"/>
      <c r="AI24" s="145"/>
      <c r="AJ24" s="145"/>
      <c r="AK24" s="145"/>
      <c r="AL24" s="145"/>
      <c r="AM24" s="145"/>
      <c r="AN24" s="145"/>
      <c r="AO24" s="145"/>
      <c r="AP24" s="145"/>
      <c r="AQ24" s="145"/>
      <c r="AR24" s="145"/>
      <c r="AS24" s="145"/>
      <c r="AT24" s="145"/>
      <c r="AU24" s="9"/>
      <c r="AV24" s="9"/>
      <c r="AW24" s="9"/>
      <c r="AX24" s="9"/>
      <c r="AY24" s="9"/>
      <c r="AZ24" s="9"/>
      <c r="BA24" s="9"/>
      <c r="BB24" s="9"/>
      <c r="BC24" s="39"/>
      <c r="BD24" s="6"/>
      <c r="BJ24" s="6"/>
      <c r="BK24" s="6"/>
      <c r="BL24" s="6"/>
      <c r="BM24" s="6"/>
      <c r="BN24" s="6"/>
      <c r="BO24" s="6"/>
      <c r="BP24" s="6"/>
      <c r="BQ24" s="6"/>
      <c r="BR24" s="6"/>
    </row>
    <row r="25" spans="1:70" ht="9.75" customHeight="1" x14ac:dyDescent="0.25">
      <c r="A25" s="38"/>
      <c r="B25" s="9"/>
      <c r="C25" s="9"/>
      <c r="D25" s="9"/>
      <c r="E25" s="9"/>
      <c r="F25" s="9"/>
      <c r="G25" s="24"/>
      <c r="H25" s="24"/>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39"/>
      <c r="BD25" s="6"/>
      <c r="BE25" s="6"/>
      <c r="BF25" s="6"/>
      <c r="BG25" s="6"/>
      <c r="BH25" s="6"/>
      <c r="BI25" s="6"/>
      <c r="BJ25" s="6"/>
      <c r="BK25" s="6"/>
      <c r="BL25" s="6"/>
      <c r="BM25" s="6"/>
      <c r="BN25" s="6"/>
      <c r="BO25" s="6"/>
      <c r="BP25" s="6"/>
      <c r="BQ25" s="6"/>
      <c r="BR25" s="6"/>
    </row>
    <row r="26" spans="1:70" x14ac:dyDescent="0.25">
      <c r="A26" s="38"/>
      <c r="B26" s="138" t="s">
        <v>401</v>
      </c>
      <c r="C26" s="138"/>
      <c r="D26" s="138"/>
      <c r="E26" s="138"/>
      <c r="F26" s="138"/>
      <c r="G26" s="138"/>
      <c r="H26" s="138"/>
      <c r="I26" s="138"/>
      <c r="J26" s="145"/>
      <c r="K26" s="145"/>
      <c r="L26" s="9"/>
      <c r="M26" s="9"/>
      <c r="N26" s="9"/>
      <c r="O26" s="9"/>
      <c r="P26" s="9"/>
      <c r="Q26" s="9"/>
      <c r="R26" s="9"/>
      <c r="S26" s="9"/>
      <c r="T26" s="9"/>
      <c r="U26" s="9"/>
      <c r="V26" s="9"/>
      <c r="W26" s="9"/>
      <c r="X26" s="9"/>
      <c r="Y26" s="9"/>
      <c r="Z26" s="138" t="s">
        <v>404</v>
      </c>
      <c r="AA26" s="138"/>
      <c r="AB26" s="138"/>
      <c r="AC26" s="138"/>
      <c r="AD26" s="138"/>
      <c r="AE26" s="138"/>
      <c r="AF26" s="138"/>
      <c r="AG26" s="138"/>
      <c r="AH26" s="138"/>
      <c r="AI26" s="145"/>
      <c r="AJ26" s="145"/>
      <c r="AK26" s="145"/>
      <c r="AL26" s="145"/>
      <c r="AM26" s="145"/>
      <c r="AN26" s="145"/>
      <c r="AO26" s="145"/>
      <c r="AP26" s="145"/>
      <c r="AQ26" s="145"/>
      <c r="AR26" s="145"/>
      <c r="AS26" s="145"/>
      <c r="AT26" s="145"/>
      <c r="AU26" s="9"/>
      <c r="AV26" s="9"/>
      <c r="AW26" s="9"/>
      <c r="AX26" s="9"/>
      <c r="AY26" s="9"/>
      <c r="AZ26" s="9"/>
      <c r="BA26" s="9"/>
      <c r="BB26" s="9"/>
      <c r="BC26" s="39"/>
      <c r="BD26" s="6"/>
      <c r="BE26" s="6"/>
      <c r="BF26" s="6"/>
      <c r="BG26" s="6"/>
      <c r="BH26" s="6"/>
      <c r="BI26" s="6"/>
      <c r="BJ26" s="6"/>
      <c r="BK26" s="6"/>
      <c r="BL26" s="6"/>
      <c r="BM26" s="6"/>
      <c r="BN26" s="6"/>
      <c r="BO26" s="6"/>
      <c r="BP26" s="6"/>
      <c r="BQ26" s="6"/>
      <c r="BR26" s="6"/>
    </row>
    <row r="27" spans="1:70" ht="9.75" customHeight="1" x14ac:dyDescent="0.25">
      <c r="A27" s="38"/>
      <c r="B27" s="9"/>
      <c r="C27" s="9"/>
      <c r="D27" s="9"/>
      <c r="E27" s="9"/>
      <c r="F27" s="9"/>
      <c r="G27" s="24"/>
      <c r="H27" s="24"/>
      <c r="I27" s="9"/>
      <c r="J27" s="9"/>
      <c r="K27" s="9"/>
      <c r="L27" s="9"/>
      <c r="M27" s="9"/>
      <c r="N27" s="9"/>
      <c r="O27" s="9"/>
      <c r="P27" s="9"/>
      <c r="Q27" s="9"/>
      <c r="R27" s="9"/>
      <c r="S27" s="9"/>
      <c r="T27" s="9"/>
      <c r="U27" s="9"/>
      <c r="V27" s="9"/>
      <c r="W27" s="9"/>
      <c r="X27" s="9"/>
      <c r="Y27" s="9"/>
      <c r="Z27" s="9"/>
      <c r="AA27" s="9"/>
      <c r="AB27" s="9"/>
      <c r="AC27" s="9"/>
      <c r="AD27" s="24"/>
      <c r="AE27" s="24"/>
      <c r="AF27" s="9"/>
      <c r="AG27" s="9"/>
      <c r="AH27" s="9"/>
      <c r="AI27" s="9"/>
      <c r="AJ27" s="9"/>
      <c r="AK27" s="9"/>
      <c r="AL27" s="9"/>
      <c r="AM27" s="9"/>
      <c r="AN27" s="9"/>
      <c r="AO27" s="9"/>
      <c r="AP27" s="9"/>
      <c r="AQ27" s="9"/>
      <c r="AR27" s="9"/>
      <c r="AS27" s="9"/>
      <c r="AT27" s="9"/>
      <c r="AU27" s="9"/>
      <c r="AV27" s="9"/>
      <c r="AW27" s="9"/>
      <c r="AX27" s="9"/>
      <c r="AY27" s="9"/>
      <c r="AZ27" s="9"/>
      <c r="BA27" s="9"/>
      <c r="BB27" s="9"/>
      <c r="BC27" s="39"/>
      <c r="BD27" s="6"/>
      <c r="BE27" s="6"/>
      <c r="BF27" s="6"/>
      <c r="BG27" s="6"/>
      <c r="BH27" s="6"/>
      <c r="BI27" s="6"/>
      <c r="BJ27" s="6"/>
      <c r="BK27" s="6"/>
      <c r="BL27" s="6"/>
      <c r="BM27" s="6"/>
      <c r="BN27" s="6"/>
      <c r="BO27" s="6"/>
      <c r="BP27" s="6"/>
      <c r="BQ27" s="6"/>
      <c r="BR27" s="6"/>
    </row>
    <row r="28" spans="1:70" ht="16.5" customHeight="1" x14ac:dyDescent="0.25">
      <c r="A28" s="38"/>
      <c r="B28" s="138" t="s">
        <v>402</v>
      </c>
      <c r="C28" s="138"/>
      <c r="D28" s="138"/>
      <c r="E28" s="138"/>
      <c r="F28" s="138"/>
      <c r="G28" s="138"/>
      <c r="H28" s="138"/>
      <c r="I28" s="145"/>
      <c r="J28" s="145"/>
      <c r="K28" s="145"/>
      <c r="L28" s="145"/>
      <c r="M28" s="145"/>
      <c r="N28" s="145"/>
      <c r="O28" s="145"/>
      <c r="P28" s="145"/>
      <c r="Q28" s="9"/>
      <c r="R28" s="9"/>
      <c r="S28" s="9"/>
      <c r="T28" s="9"/>
      <c r="U28" s="9"/>
      <c r="V28" s="9"/>
      <c r="W28" s="9"/>
      <c r="X28" s="9"/>
      <c r="Y28" s="9"/>
      <c r="Z28" s="27" t="s">
        <v>405</v>
      </c>
      <c r="AA28" s="27"/>
      <c r="AB28" s="27"/>
      <c r="AC28" s="27"/>
      <c r="AD28" s="27"/>
      <c r="AE28" s="27"/>
      <c r="AF28" s="27"/>
      <c r="AG28" s="27"/>
      <c r="AH28" s="27"/>
      <c r="AI28" s="145"/>
      <c r="AJ28" s="145"/>
      <c r="AK28" s="145"/>
      <c r="AL28" s="145"/>
      <c r="AM28" s="145"/>
      <c r="AN28" s="145"/>
      <c r="AO28" s="145"/>
      <c r="AP28" s="145"/>
      <c r="AQ28" s="145"/>
      <c r="AR28" s="145"/>
      <c r="AS28" s="145"/>
      <c r="AT28" s="145"/>
      <c r="AU28" s="145"/>
      <c r="AV28" s="145"/>
      <c r="AW28" s="145"/>
      <c r="AX28" s="145"/>
      <c r="AY28" s="145"/>
      <c r="AZ28" s="145"/>
      <c r="BA28" s="145"/>
      <c r="BB28" s="145"/>
      <c r="BC28" s="39"/>
      <c r="BD28" s="6"/>
      <c r="BE28" s="6"/>
      <c r="BF28" s="6"/>
      <c r="BG28" s="6"/>
      <c r="BH28" s="6"/>
      <c r="BI28" s="6"/>
      <c r="BJ28" s="6"/>
      <c r="BK28" s="6"/>
      <c r="BL28" s="6"/>
      <c r="BM28" s="6"/>
      <c r="BN28" s="6"/>
      <c r="BO28" s="6"/>
      <c r="BP28" s="6"/>
      <c r="BQ28" s="6"/>
      <c r="BR28" s="6"/>
    </row>
    <row r="29" spans="1:70" ht="9.75" customHeight="1" x14ac:dyDescent="0.25">
      <c r="A29" s="38"/>
      <c r="B29" s="9"/>
      <c r="C29" s="9"/>
      <c r="D29" s="9"/>
      <c r="E29" s="9"/>
      <c r="F29" s="9"/>
      <c r="G29" s="24"/>
      <c r="H29" s="24"/>
      <c r="I29" s="9"/>
      <c r="J29" s="9"/>
      <c r="K29" s="9"/>
      <c r="L29" s="9"/>
      <c r="M29" s="9"/>
      <c r="N29" s="9"/>
      <c r="O29" s="9"/>
      <c r="P29" s="9"/>
      <c r="Q29" s="9"/>
      <c r="R29" s="9"/>
      <c r="S29" s="9"/>
      <c r="T29" s="9"/>
      <c r="U29" s="9"/>
      <c r="V29" s="9"/>
      <c r="W29" s="9"/>
      <c r="X29" s="9"/>
      <c r="Y29" s="9"/>
      <c r="Z29" s="9"/>
      <c r="AA29" s="9"/>
      <c r="AB29" s="9"/>
      <c r="AC29" s="9"/>
      <c r="AD29" s="24"/>
      <c r="AE29" s="24"/>
      <c r="AF29" s="9"/>
      <c r="AG29" s="9"/>
      <c r="AH29" s="9"/>
      <c r="AI29" s="9"/>
      <c r="AJ29" s="9"/>
      <c r="AK29" s="9"/>
      <c r="AL29" s="9"/>
      <c r="AM29" s="9"/>
      <c r="AN29" s="9"/>
      <c r="AO29" s="9"/>
      <c r="AP29" s="9"/>
      <c r="AQ29" s="9"/>
      <c r="AR29" s="9"/>
      <c r="AS29" s="9"/>
      <c r="AT29" s="9"/>
      <c r="AU29" s="9"/>
      <c r="AV29" s="9"/>
      <c r="AW29" s="9"/>
      <c r="AX29" s="9"/>
      <c r="AY29" s="9"/>
      <c r="AZ29" s="9"/>
      <c r="BA29" s="9"/>
      <c r="BB29" s="9"/>
      <c r="BC29" s="39"/>
      <c r="BD29" s="6"/>
      <c r="BE29" s="6"/>
      <c r="BF29" s="6"/>
      <c r="BG29" s="6"/>
      <c r="BH29" s="6"/>
      <c r="BI29" s="6"/>
      <c r="BJ29" s="6"/>
      <c r="BK29" s="6"/>
      <c r="BL29" s="6"/>
      <c r="BM29" s="6"/>
      <c r="BN29" s="6"/>
      <c r="BO29" s="6"/>
      <c r="BP29" s="6"/>
      <c r="BQ29" s="6"/>
      <c r="BR29" s="6"/>
    </row>
    <row r="30" spans="1:70" ht="16.5" customHeight="1" x14ac:dyDescent="0.25">
      <c r="A30" s="38"/>
      <c r="B30" s="138" t="s">
        <v>403</v>
      </c>
      <c r="C30" s="138"/>
      <c r="D30" s="138"/>
      <c r="E30" s="138"/>
      <c r="F30" s="140"/>
      <c r="G30" s="140"/>
      <c r="H30" s="9"/>
      <c r="I30" s="9"/>
      <c r="J30" s="9"/>
      <c r="K30" s="9"/>
      <c r="L30" s="9"/>
      <c r="M30" s="9"/>
      <c r="N30" s="9"/>
      <c r="O30" s="9"/>
      <c r="P30" s="9"/>
      <c r="Q30" s="9"/>
      <c r="R30" s="9"/>
      <c r="S30" s="133" t="s">
        <v>410</v>
      </c>
      <c r="T30" s="133"/>
      <c r="U30" s="133"/>
      <c r="V30" s="133"/>
      <c r="W30" s="133"/>
      <c r="X30" s="133"/>
      <c r="Y30" s="133"/>
      <c r="Z30" s="133"/>
      <c r="AA30" s="133"/>
      <c r="AB30" s="133"/>
      <c r="AC30" s="133"/>
      <c r="AD30" s="133"/>
      <c r="AE30" s="133"/>
      <c r="AF30" s="133"/>
      <c r="AG30" s="133"/>
      <c r="AH30" s="133"/>
      <c r="AI30" s="133"/>
      <c r="AJ30" s="133"/>
      <c r="AK30" s="133"/>
      <c r="AL30" s="133"/>
      <c r="AM30" s="133"/>
      <c r="AN30" s="133"/>
      <c r="AO30" s="133"/>
      <c r="AP30" s="133"/>
      <c r="AQ30" s="133"/>
      <c r="AR30" s="133"/>
      <c r="AS30" s="133"/>
      <c r="AT30" s="133"/>
      <c r="AU30" s="133"/>
      <c r="AV30" s="133"/>
      <c r="AW30" s="133"/>
      <c r="AX30" s="133"/>
      <c r="AY30" s="133"/>
      <c r="AZ30" s="133"/>
      <c r="BA30" s="133"/>
      <c r="BB30" s="133"/>
      <c r="BC30" s="39"/>
      <c r="BD30" s="6"/>
      <c r="BE30" s="6"/>
      <c r="BF30" s="6"/>
      <c r="BG30" s="6"/>
      <c r="BH30" s="6"/>
      <c r="BI30" s="6"/>
      <c r="BJ30" s="6"/>
      <c r="BK30" s="6"/>
      <c r="BL30" s="6"/>
      <c r="BM30" s="6"/>
      <c r="BN30" s="6"/>
      <c r="BO30" s="6"/>
      <c r="BP30" s="6"/>
      <c r="BQ30" s="6"/>
      <c r="BR30" s="6"/>
    </row>
    <row r="31" spans="1:70" ht="6.75" customHeight="1" x14ac:dyDescent="0.25">
      <c r="A31" s="38"/>
      <c r="B31" s="9"/>
      <c r="C31" s="9"/>
      <c r="D31" s="9"/>
      <c r="E31" s="9"/>
      <c r="F31" s="9"/>
      <c r="G31" s="24"/>
      <c r="H31" s="24"/>
      <c r="I31" s="9"/>
      <c r="J31" s="9"/>
      <c r="K31" s="9"/>
      <c r="L31" s="9"/>
      <c r="M31" s="9"/>
      <c r="N31" s="9"/>
      <c r="O31" s="9"/>
      <c r="P31" s="9"/>
      <c r="Q31" s="9"/>
      <c r="R31" s="9"/>
      <c r="S31" s="9"/>
      <c r="T31" s="9"/>
      <c r="U31" s="9"/>
      <c r="V31" s="9"/>
      <c r="W31" s="9"/>
      <c r="X31" s="9"/>
      <c r="Y31" s="9"/>
      <c r="Z31" s="9"/>
      <c r="AA31" s="9"/>
      <c r="AB31" s="9"/>
      <c r="AC31" s="9"/>
      <c r="AD31" s="24"/>
      <c r="AE31" s="24"/>
      <c r="AF31" s="9"/>
      <c r="AG31" s="9"/>
      <c r="AH31" s="9"/>
      <c r="AI31" s="9"/>
      <c r="AJ31" s="9"/>
      <c r="AK31" s="9"/>
      <c r="AL31" s="9"/>
      <c r="AM31" s="9"/>
      <c r="AN31" s="9"/>
      <c r="AO31" s="9"/>
      <c r="AP31" s="9"/>
      <c r="AQ31" s="9"/>
      <c r="AR31" s="9"/>
      <c r="AS31" s="9"/>
      <c r="AT31" s="9"/>
      <c r="AU31" s="9"/>
      <c r="AV31" s="9"/>
      <c r="AW31" s="9"/>
      <c r="AX31" s="9"/>
      <c r="AY31" s="9"/>
      <c r="AZ31" s="9"/>
      <c r="BA31" s="9"/>
      <c r="BB31" s="9"/>
      <c r="BC31" s="39"/>
      <c r="BD31" s="6"/>
      <c r="BE31" s="6"/>
      <c r="BF31" s="6"/>
      <c r="BG31" s="6"/>
      <c r="BH31" s="6"/>
      <c r="BI31" s="6"/>
      <c r="BJ31" s="6"/>
      <c r="BK31" s="6"/>
      <c r="BL31" s="6"/>
      <c r="BM31" s="6"/>
      <c r="BN31" s="6"/>
      <c r="BO31" s="6"/>
      <c r="BP31" s="6"/>
      <c r="BQ31" s="6"/>
      <c r="BR31" s="6"/>
    </row>
    <row r="32" spans="1:70" ht="18.75" x14ac:dyDescent="0.25">
      <c r="A32" s="141" t="s">
        <v>407</v>
      </c>
      <c r="B32" s="142"/>
      <c r="C32" s="142"/>
      <c r="D32" s="142"/>
      <c r="E32" s="142"/>
      <c r="F32" s="142"/>
      <c r="G32" s="142"/>
      <c r="H32" s="142"/>
      <c r="I32" s="142"/>
      <c r="J32" s="142"/>
      <c r="K32" s="142"/>
      <c r="L32" s="142"/>
      <c r="M32" s="142"/>
      <c r="N32" s="142"/>
      <c r="O32" s="142"/>
      <c r="P32" s="142"/>
      <c r="Q32" s="142"/>
      <c r="R32" s="142"/>
      <c r="S32" s="142"/>
      <c r="T32" s="142"/>
      <c r="U32" s="142"/>
      <c r="V32" s="142"/>
      <c r="W32" s="142"/>
      <c r="X32" s="142"/>
      <c r="Y32" s="142"/>
      <c r="Z32" s="142"/>
      <c r="AA32" s="142"/>
      <c r="AB32" s="142"/>
      <c r="AC32" s="142"/>
      <c r="AD32" s="142"/>
      <c r="AE32" s="142"/>
      <c r="AF32" s="142"/>
      <c r="AG32" s="142"/>
      <c r="AH32" s="142"/>
      <c r="AI32" s="142"/>
      <c r="AJ32" s="142"/>
      <c r="AK32" s="142"/>
      <c r="AL32" s="142"/>
      <c r="AM32" s="142"/>
      <c r="AN32" s="142"/>
      <c r="AO32" s="142"/>
      <c r="AP32" s="142"/>
      <c r="AQ32" s="142"/>
      <c r="AR32" s="142"/>
      <c r="AS32" s="142"/>
      <c r="AT32" s="142"/>
      <c r="AU32" s="142"/>
      <c r="AV32" s="142"/>
      <c r="AW32" s="142"/>
      <c r="AX32" s="142"/>
      <c r="AY32" s="142"/>
      <c r="AZ32" s="142"/>
      <c r="BA32" s="142"/>
      <c r="BB32" s="142"/>
      <c r="BC32" s="143"/>
      <c r="BD32" s="6"/>
      <c r="BJ32" s="6"/>
      <c r="BK32" s="6"/>
      <c r="BL32" s="6"/>
      <c r="BM32" s="6"/>
      <c r="BN32" s="6"/>
      <c r="BO32" s="6"/>
      <c r="BP32" s="6"/>
      <c r="BQ32" s="6"/>
      <c r="BR32" s="6"/>
    </row>
    <row r="33" spans="1:70" ht="6.75" customHeight="1" x14ac:dyDescent="0.25">
      <c r="A33" s="38"/>
      <c r="B33" s="8"/>
      <c r="C33" s="8"/>
      <c r="D33" s="8"/>
      <c r="E33" s="8"/>
      <c r="F33" s="8"/>
      <c r="G33" s="8"/>
      <c r="H33" s="8"/>
      <c r="I33" s="9"/>
      <c r="J33" s="9"/>
      <c r="K33" s="9"/>
      <c r="L33" s="9"/>
      <c r="M33" s="9"/>
      <c r="N33" s="9"/>
      <c r="O33" s="9"/>
      <c r="P33" s="9"/>
      <c r="Q33" s="9"/>
      <c r="R33" s="9"/>
      <c r="S33" s="9"/>
      <c r="T33" s="9"/>
      <c r="U33" s="144" t="s">
        <v>408</v>
      </c>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c r="AY33" s="144"/>
      <c r="AZ33" s="144"/>
      <c r="BA33" s="144"/>
      <c r="BB33" s="8"/>
      <c r="BC33" s="39"/>
      <c r="BD33" s="6"/>
      <c r="BE33" s="6"/>
      <c r="BF33" s="6"/>
      <c r="BG33" s="6"/>
      <c r="BH33" s="6"/>
      <c r="BI33" s="6"/>
      <c r="BJ33" s="6"/>
      <c r="BK33" s="6"/>
      <c r="BL33" s="6"/>
      <c r="BM33" s="6"/>
      <c r="BN33" s="6"/>
      <c r="BO33" s="6"/>
      <c r="BP33" s="6"/>
      <c r="BQ33" s="6"/>
      <c r="BR33" s="6"/>
    </row>
    <row r="34" spans="1:70" ht="16.5" customHeight="1" x14ac:dyDescent="0.25">
      <c r="A34" s="38"/>
      <c r="B34" s="8"/>
      <c r="C34" s="132" t="s">
        <v>428</v>
      </c>
      <c r="D34" s="132"/>
      <c r="E34" s="132"/>
      <c r="F34" s="132"/>
      <c r="G34" s="132"/>
      <c r="H34" s="132"/>
      <c r="I34" s="132"/>
      <c r="J34" s="132"/>
      <c r="K34" s="132"/>
      <c r="L34" s="132"/>
      <c r="M34" s="132"/>
      <c r="N34" s="132"/>
      <c r="O34" s="132"/>
      <c r="P34" s="132"/>
      <c r="Q34" s="132"/>
      <c r="R34" s="132"/>
      <c r="S34" s="20"/>
      <c r="T34" s="21"/>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21"/>
      <c r="BC34" s="39"/>
      <c r="BD34" s="6"/>
      <c r="BE34" s="6"/>
      <c r="BF34" s="6"/>
      <c r="BG34" s="6"/>
      <c r="BH34" s="6"/>
      <c r="BI34" s="6"/>
      <c r="BJ34" s="6"/>
      <c r="BK34" s="6"/>
      <c r="BL34" s="6"/>
      <c r="BM34" s="6"/>
      <c r="BN34" s="6"/>
      <c r="BO34" s="6"/>
      <c r="BP34" s="6"/>
      <c r="BQ34" s="6"/>
      <c r="BR34" s="6"/>
    </row>
    <row r="35" spans="1:70" ht="16.5" customHeight="1" x14ac:dyDescent="0.25">
      <c r="A35" s="38"/>
      <c r="B35" s="8"/>
      <c r="C35" s="135"/>
      <c r="D35" s="135"/>
      <c r="E35" s="135"/>
      <c r="F35" s="135"/>
      <c r="G35" s="135"/>
      <c r="H35" s="135"/>
      <c r="I35" s="135"/>
      <c r="J35" s="135"/>
      <c r="K35" s="135"/>
      <c r="L35" s="135"/>
      <c r="M35" s="135"/>
      <c r="N35" s="135"/>
      <c r="O35" s="135"/>
      <c r="P35" s="135"/>
      <c r="Q35" s="135"/>
      <c r="R35" s="135"/>
      <c r="S35" s="20"/>
      <c r="T35" s="21"/>
      <c r="U35" s="144"/>
      <c r="V35" s="144"/>
      <c r="W35" s="144"/>
      <c r="X35" s="144"/>
      <c r="Y35" s="144"/>
      <c r="Z35" s="144"/>
      <c r="AA35" s="144"/>
      <c r="AB35" s="144"/>
      <c r="AC35" s="144"/>
      <c r="AD35" s="144"/>
      <c r="AE35" s="144"/>
      <c r="AF35" s="144"/>
      <c r="AG35" s="144"/>
      <c r="AH35" s="144"/>
      <c r="AI35" s="144"/>
      <c r="AJ35" s="144"/>
      <c r="AK35" s="144"/>
      <c r="AL35" s="144"/>
      <c r="AM35" s="144"/>
      <c r="AN35" s="144"/>
      <c r="AO35" s="144"/>
      <c r="AP35" s="144"/>
      <c r="AQ35" s="144"/>
      <c r="AR35" s="144"/>
      <c r="AS35" s="144"/>
      <c r="AT35" s="144"/>
      <c r="AU35" s="144"/>
      <c r="AV35" s="144"/>
      <c r="AW35" s="144"/>
      <c r="AX35" s="144"/>
      <c r="AY35" s="144"/>
      <c r="AZ35" s="144"/>
      <c r="BA35" s="144"/>
      <c r="BB35" s="21"/>
      <c r="BC35" s="39"/>
      <c r="BD35" s="6"/>
      <c r="BE35" s="6"/>
      <c r="BF35" s="6"/>
      <c r="BG35" s="6"/>
      <c r="BH35" s="6"/>
      <c r="BI35" s="6"/>
      <c r="BJ35" s="6"/>
      <c r="BK35" s="6"/>
      <c r="BL35" s="6"/>
      <c r="BM35" s="6"/>
      <c r="BN35" s="6"/>
      <c r="BO35" s="6"/>
      <c r="BP35" s="6"/>
      <c r="BQ35" s="6"/>
      <c r="BR35" s="6"/>
    </row>
    <row r="36" spans="1:70" ht="16.5" customHeight="1" x14ac:dyDescent="0.25">
      <c r="A36" s="38"/>
      <c r="B36" s="8"/>
      <c r="C36" s="8"/>
      <c r="D36" s="9"/>
      <c r="E36" s="9"/>
      <c r="F36" s="9"/>
      <c r="G36" s="9"/>
      <c r="H36" s="9"/>
      <c r="I36" s="9"/>
      <c r="J36" s="9"/>
      <c r="K36" s="9"/>
      <c r="L36" s="9"/>
      <c r="M36" s="9"/>
      <c r="N36" s="9"/>
      <c r="O36" s="9"/>
      <c r="P36" s="9"/>
      <c r="Q36" s="9"/>
      <c r="R36" s="9"/>
      <c r="S36" s="20"/>
      <c r="T36" s="21"/>
      <c r="U36" s="144"/>
      <c r="V36" s="144"/>
      <c r="W36" s="144"/>
      <c r="X36" s="144"/>
      <c r="Y36" s="144"/>
      <c r="Z36" s="144"/>
      <c r="AA36" s="144"/>
      <c r="AB36" s="144"/>
      <c r="AC36" s="144"/>
      <c r="AD36" s="144"/>
      <c r="AE36" s="144"/>
      <c r="AF36" s="144"/>
      <c r="AG36" s="144"/>
      <c r="AH36" s="144"/>
      <c r="AI36" s="144"/>
      <c r="AJ36" s="144"/>
      <c r="AK36" s="144"/>
      <c r="AL36" s="144"/>
      <c r="AM36" s="144"/>
      <c r="AN36" s="144"/>
      <c r="AO36" s="144"/>
      <c r="AP36" s="144"/>
      <c r="AQ36" s="144"/>
      <c r="AR36" s="144"/>
      <c r="AS36" s="144"/>
      <c r="AT36" s="144"/>
      <c r="AU36" s="144"/>
      <c r="AV36" s="144"/>
      <c r="AW36" s="144"/>
      <c r="AX36" s="144"/>
      <c r="AY36" s="144"/>
      <c r="AZ36" s="144"/>
      <c r="BA36" s="144"/>
      <c r="BB36" s="21"/>
      <c r="BC36" s="39"/>
      <c r="BD36" s="6"/>
      <c r="BE36" s="6"/>
      <c r="BF36" s="6"/>
      <c r="BG36" s="6"/>
      <c r="BH36" s="6"/>
      <c r="BI36" s="6"/>
      <c r="BJ36" s="6"/>
      <c r="BK36" s="6"/>
      <c r="BL36" s="6"/>
      <c r="BM36" s="6"/>
      <c r="BN36" s="6"/>
      <c r="BO36" s="6"/>
      <c r="BP36" s="6"/>
      <c r="BQ36" s="6"/>
      <c r="BR36" s="6"/>
    </row>
    <row r="37" spans="1:70" ht="16.5" customHeight="1" x14ac:dyDescent="0.25">
      <c r="A37" s="38"/>
      <c r="B37" s="8"/>
      <c r="C37" s="8"/>
      <c r="D37" s="8"/>
      <c r="E37" s="8"/>
      <c r="F37" s="8"/>
      <c r="G37" s="8"/>
      <c r="H37" s="8"/>
      <c r="I37" s="9"/>
      <c r="J37" s="9"/>
      <c r="K37" s="9"/>
      <c r="L37" s="9"/>
      <c r="M37" s="9"/>
      <c r="N37" s="9"/>
      <c r="O37" s="9"/>
      <c r="P37" s="9"/>
      <c r="Q37" s="9"/>
      <c r="R37" s="9"/>
      <c r="S37" s="9"/>
      <c r="T37" s="9"/>
      <c r="U37" s="144"/>
      <c r="V37" s="144"/>
      <c r="W37" s="144"/>
      <c r="X37" s="144"/>
      <c r="Y37" s="144"/>
      <c r="Z37" s="144"/>
      <c r="AA37" s="144"/>
      <c r="AB37" s="144"/>
      <c r="AC37" s="144"/>
      <c r="AD37" s="144"/>
      <c r="AE37" s="144"/>
      <c r="AF37" s="144"/>
      <c r="AG37" s="144"/>
      <c r="AH37" s="144"/>
      <c r="AI37" s="144"/>
      <c r="AJ37" s="144"/>
      <c r="AK37" s="144"/>
      <c r="AL37" s="144"/>
      <c r="AM37" s="144"/>
      <c r="AN37" s="144"/>
      <c r="AO37" s="144"/>
      <c r="AP37" s="144"/>
      <c r="AQ37" s="144"/>
      <c r="AR37" s="144"/>
      <c r="AS37" s="144"/>
      <c r="AT37" s="144"/>
      <c r="AU37" s="144"/>
      <c r="AV37" s="144"/>
      <c r="AW37" s="144"/>
      <c r="AX37" s="144"/>
      <c r="AY37" s="144"/>
      <c r="AZ37" s="144"/>
      <c r="BA37" s="144"/>
      <c r="BB37" s="8"/>
      <c r="BC37" s="39"/>
      <c r="BD37" s="6"/>
      <c r="BE37" s="6"/>
      <c r="BF37" s="6"/>
      <c r="BG37" s="6"/>
      <c r="BH37" s="6"/>
      <c r="BI37" s="6"/>
      <c r="BJ37" s="6"/>
      <c r="BK37" s="6"/>
      <c r="BL37" s="6"/>
      <c r="BM37" s="6"/>
      <c r="BN37" s="6"/>
      <c r="BO37" s="6"/>
      <c r="BP37" s="6"/>
      <c r="BQ37" s="6"/>
      <c r="BR37" s="6"/>
    </row>
    <row r="38" spans="1:70" ht="18.75" x14ac:dyDescent="0.25">
      <c r="A38" s="141" t="s">
        <v>411</v>
      </c>
      <c r="B38" s="142"/>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3"/>
      <c r="BD38" s="6"/>
      <c r="BJ38" s="6"/>
      <c r="BK38" s="6"/>
      <c r="BL38" s="6"/>
      <c r="BM38" s="6"/>
      <c r="BN38" s="6"/>
      <c r="BO38" s="6"/>
      <c r="BP38" s="6"/>
      <c r="BQ38" s="6"/>
      <c r="BR38" s="6"/>
    </row>
    <row r="39" spans="1:70" ht="6.75" customHeight="1" x14ac:dyDescent="0.25">
      <c r="A39" s="38"/>
      <c r="B39" s="8"/>
      <c r="C39" s="8"/>
      <c r="D39" s="8"/>
      <c r="E39" s="8"/>
      <c r="F39" s="8"/>
      <c r="G39" s="8"/>
      <c r="H39" s="8"/>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26"/>
      <c r="AM39" s="26"/>
      <c r="AN39" s="26"/>
      <c r="AO39" s="26"/>
      <c r="AP39" s="26"/>
      <c r="AQ39" s="26"/>
      <c r="AR39" s="26"/>
      <c r="AS39" s="26"/>
      <c r="AT39" s="26"/>
      <c r="AU39" s="26"/>
      <c r="AV39" s="8"/>
      <c r="AW39" s="8"/>
      <c r="AX39" s="8"/>
      <c r="AY39" s="8"/>
      <c r="AZ39" s="8"/>
      <c r="BA39" s="8"/>
      <c r="BB39" s="8"/>
      <c r="BC39" s="39"/>
      <c r="BD39" s="6"/>
      <c r="BE39" s="6"/>
      <c r="BF39" s="6"/>
      <c r="BG39" s="6"/>
      <c r="BH39" s="6"/>
      <c r="BI39" s="6"/>
      <c r="BJ39" s="6"/>
      <c r="BK39" s="6"/>
      <c r="BL39" s="6"/>
      <c r="BM39" s="6"/>
      <c r="BN39" s="6"/>
      <c r="BO39" s="6"/>
      <c r="BP39" s="6"/>
      <c r="BQ39" s="6"/>
      <c r="BR39" s="6"/>
    </row>
    <row r="40" spans="1:70" ht="16.5" customHeight="1" x14ac:dyDescent="0.25">
      <c r="A40" s="38"/>
      <c r="B40" s="136" t="s">
        <v>966</v>
      </c>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36"/>
      <c r="AP40" s="136"/>
      <c r="AQ40" s="136"/>
      <c r="AR40" s="136"/>
      <c r="AS40" s="136"/>
      <c r="AT40" s="136"/>
      <c r="AU40" s="136"/>
      <c r="AV40" s="136"/>
      <c r="AW40" s="136"/>
      <c r="AX40" s="136"/>
      <c r="AY40" s="136"/>
      <c r="AZ40" s="136"/>
      <c r="BA40" s="136"/>
      <c r="BB40" s="136"/>
      <c r="BC40" s="39"/>
      <c r="BD40" s="6"/>
      <c r="BE40" s="6"/>
      <c r="BF40" s="6"/>
      <c r="BG40" s="6"/>
      <c r="BH40" s="6"/>
      <c r="BI40" s="6"/>
      <c r="BJ40" s="6"/>
      <c r="BK40" s="6"/>
      <c r="BL40" s="6"/>
      <c r="BM40" s="6"/>
      <c r="BN40" s="6"/>
      <c r="BO40" s="6"/>
      <c r="BP40" s="6"/>
      <c r="BQ40" s="6"/>
      <c r="BR40" s="6"/>
    </row>
    <row r="41" spans="1:70" ht="16.5" customHeight="1" x14ac:dyDescent="0.25">
      <c r="A41" s="38"/>
      <c r="B41" s="136"/>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36"/>
      <c r="AP41" s="136"/>
      <c r="AQ41" s="136"/>
      <c r="AR41" s="136"/>
      <c r="AS41" s="136"/>
      <c r="AT41" s="136"/>
      <c r="AU41" s="136"/>
      <c r="AV41" s="136"/>
      <c r="AW41" s="136"/>
      <c r="AX41" s="136"/>
      <c r="AY41" s="136"/>
      <c r="AZ41" s="136"/>
      <c r="BA41" s="136"/>
      <c r="BB41" s="136"/>
      <c r="BC41" s="39"/>
      <c r="BD41" s="6"/>
      <c r="BE41" s="6"/>
      <c r="BF41" s="6"/>
      <c r="BG41" s="6"/>
      <c r="BH41" s="6"/>
      <c r="BI41" s="6"/>
      <c r="BJ41" s="6"/>
      <c r="BK41" s="6"/>
      <c r="BL41" s="6"/>
      <c r="BM41" s="6"/>
      <c r="BN41" s="6"/>
      <c r="BO41" s="6"/>
      <c r="BP41" s="6"/>
      <c r="BQ41" s="6"/>
      <c r="BR41" s="6"/>
    </row>
    <row r="42" spans="1:70" ht="18" customHeight="1" x14ac:dyDescent="0.25">
      <c r="A42" s="38"/>
      <c r="B42" s="136"/>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6"/>
      <c r="AS42" s="136"/>
      <c r="AT42" s="136"/>
      <c r="AU42" s="136"/>
      <c r="AV42" s="136"/>
      <c r="AW42" s="136"/>
      <c r="AX42" s="136"/>
      <c r="AY42" s="136"/>
      <c r="AZ42" s="136"/>
      <c r="BA42" s="136"/>
      <c r="BB42" s="136"/>
      <c r="BC42" s="39"/>
      <c r="BD42" s="6"/>
    </row>
    <row r="43" spans="1:70" x14ac:dyDescent="0.25">
      <c r="A43" s="38"/>
      <c r="B43" s="136"/>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136"/>
      <c r="BC43" s="35"/>
    </row>
    <row r="44" spans="1:70" ht="15.75" customHeight="1" x14ac:dyDescent="0.25">
      <c r="A44" s="38"/>
      <c r="B44" s="136"/>
      <c r="C44" s="136"/>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136"/>
      <c r="AV44" s="136"/>
      <c r="AW44" s="136"/>
      <c r="AX44" s="136"/>
      <c r="AY44" s="136"/>
      <c r="AZ44" s="136"/>
      <c r="BA44" s="136"/>
      <c r="BB44" s="136"/>
      <c r="BC44" s="39"/>
      <c r="BD44" s="6"/>
      <c r="BE44" s="6"/>
      <c r="BF44" s="6"/>
      <c r="BG44" s="6"/>
      <c r="BH44" s="6"/>
      <c r="BI44" s="6"/>
      <c r="BJ44" s="6"/>
      <c r="BK44" s="6"/>
      <c r="BL44" s="6"/>
      <c r="BM44" s="6"/>
      <c r="BN44" s="6"/>
      <c r="BO44" s="6"/>
      <c r="BP44" s="6"/>
      <c r="BQ44" s="6"/>
      <c r="BR44" s="6"/>
    </row>
    <row r="45" spans="1:70" ht="15.75" customHeight="1" x14ac:dyDescent="0.25">
      <c r="A45" s="38"/>
      <c r="B45" s="136"/>
      <c r="C45" s="136"/>
      <c r="D45" s="136"/>
      <c r="E45" s="136"/>
      <c r="F45" s="136"/>
      <c r="G45" s="136"/>
      <c r="H45" s="136"/>
      <c r="I45" s="136"/>
      <c r="J45" s="136"/>
      <c r="K45" s="136"/>
      <c r="L45" s="136"/>
      <c r="M45" s="136"/>
      <c r="N45" s="136"/>
      <c r="O45" s="136"/>
      <c r="P45" s="136"/>
      <c r="Q45" s="136"/>
      <c r="R45" s="136"/>
      <c r="S45" s="136"/>
      <c r="T45" s="136"/>
      <c r="U45" s="136"/>
      <c r="V45" s="136"/>
      <c r="W45" s="136"/>
      <c r="X45" s="136"/>
      <c r="Y45" s="136"/>
      <c r="Z45" s="136"/>
      <c r="AA45" s="136"/>
      <c r="AB45" s="136"/>
      <c r="AC45" s="136"/>
      <c r="AD45" s="136"/>
      <c r="AE45" s="136"/>
      <c r="AF45" s="136"/>
      <c r="AG45" s="136"/>
      <c r="AH45" s="136"/>
      <c r="AI45" s="136"/>
      <c r="AJ45" s="136"/>
      <c r="AK45" s="136"/>
      <c r="AL45" s="136"/>
      <c r="AM45" s="136"/>
      <c r="AN45" s="136"/>
      <c r="AO45" s="136"/>
      <c r="AP45" s="136"/>
      <c r="AQ45" s="136"/>
      <c r="AR45" s="136"/>
      <c r="AS45" s="136"/>
      <c r="AT45" s="136"/>
      <c r="AU45" s="136"/>
      <c r="AV45" s="136"/>
      <c r="AW45" s="136"/>
      <c r="AX45" s="136"/>
      <c r="AY45" s="136"/>
      <c r="AZ45" s="136"/>
      <c r="BA45" s="136"/>
      <c r="BB45" s="136"/>
      <c r="BC45" s="39"/>
      <c r="BD45" s="6"/>
      <c r="BE45" s="6"/>
      <c r="BF45" s="6"/>
      <c r="BG45" s="6"/>
      <c r="BH45" s="6"/>
      <c r="BI45" s="6"/>
      <c r="BJ45" s="6"/>
      <c r="BK45" s="6"/>
      <c r="BL45" s="6"/>
      <c r="BM45" s="6"/>
      <c r="BN45" s="6"/>
      <c r="BO45" s="6"/>
      <c r="BP45" s="6"/>
      <c r="BQ45" s="6"/>
      <c r="BR45" s="6"/>
    </row>
    <row r="46" spans="1:70" x14ac:dyDescent="0.25">
      <c r="A46" s="38"/>
      <c r="B46" s="136"/>
      <c r="C46" s="136"/>
      <c r="D46" s="136"/>
      <c r="E46" s="136"/>
      <c r="F46" s="136"/>
      <c r="G46" s="136"/>
      <c r="H46" s="136"/>
      <c r="I46" s="136"/>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36"/>
      <c r="AP46" s="136"/>
      <c r="AQ46" s="136"/>
      <c r="AR46" s="136"/>
      <c r="AS46" s="136"/>
      <c r="AT46" s="136"/>
      <c r="AU46" s="136"/>
      <c r="AV46" s="136"/>
      <c r="AW46" s="136"/>
      <c r="AX46" s="136"/>
      <c r="AY46" s="136"/>
      <c r="AZ46" s="136"/>
      <c r="BA46" s="136"/>
      <c r="BB46" s="136"/>
      <c r="BC46" s="35"/>
    </row>
    <row r="47" spans="1:70" ht="6.75" customHeight="1" x14ac:dyDescent="0.25">
      <c r="A47" s="38"/>
      <c r="B47" s="8"/>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35"/>
    </row>
    <row r="48" spans="1:70" x14ac:dyDescent="0.25">
      <c r="A48" s="38"/>
      <c r="B48" s="132" t="s">
        <v>412</v>
      </c>
      <c r="C48" s="132"/>
      <c r="D48" s="132"/>
      <c r="E48" s="132"/>
      <c r="F48" s="137" t="str">
        <f>IF(I14="","",IF(I18="","",IF(COUNTBLANK(J16)+COUNTBLANK(F20)=2,I14&amp;" "&amp;I18,IF(J16="",I14&amp;" "&amp;I18&amp;", "&amp;F20,IF(F20="",I14&amp;" "&amp;J16&amp;" "&amp;I18,I14&amp;" "&amp;J16&amp;" "&amp;I18&amp;", "&amp;F20)))))</f>
        <v/>
      </c>
      <c r="G48" s="137"/>
      <c r="H48" s="137"/>
      <c r="I48" s="137"/>
      <c r="J48" s="137"/>
      <c r="K48" s="137"/>
      <c r="L48" s="137"/>
      <c r="M48" s="137"/>
      <c r="N48" s="137"/>
      <c r="O48" s="137"/>
      <c r="P48" s="137"/>
      <c r="Q48" s="137"/>
      <c r="R48" s="137"/>
      <c r="S48" s="137"/>
      <c r="T48" s="9"/>
      <c r="U48" s="138" t="s">
        <v>4</v>
      </c>
      <c r="V48" s="138"/>
      <c r="W48" s="138"/>
      <c r="X48" s="138"/>
      <c r="Y48" s="138"/>
      <c r="Z48" s="138"/>
      <c r="AA48" s="139"/>
      <c r="AB48" s="139"/>
      <c r="AC48" s="139"/>
      <c r="AD48" s="139"/>
      <c r="AE48" s="139"/>
      <c r="AF48" s="139"/>
      <c r="AG48" s="139"/>
      <c r="AH48" s="139"/>
      <c r="AI48" s="139"/>
      <c r="AJ48" s="139"/>
      <c r="AK48" s="139"/>
      <c r="AL48" s="139"/>
      <c r="AM48" s="9"/>
      <c r="AN48" s="133" t="s">
        <v>5</v>
      </c>
      <c r="AO48" s="133"/>
      <c r="AP48" s="133"/>
      <c r="AQ48" s="133"/>
      <c r="AR48" s="134"/>
      <c r="AS48" s="134"/>
      <c r="AT48" s="134"/>
      <c r="AU48" s="134"/>
      <c r="AV48" s="134"/>
      <c r="AW48" s="134"/>
      <c r="AX48" s="134"/>
      <c r="AY48" s="9"/>
      <c r="AZ48" s="9"/>
      <c r="BA48" s="9"/>
      <c r="BB48" s="9"/>
      <c r="BC48" s="35"/>
      <c r="BN48" s="6"/>
      <c r="BO48" s="6"/>
      <c r="BP48" s="6"/>
      <c r="BQ48" s="6"/>
      <c r="BR48" s="6"/>
    </row>
    <row r="49" spans="1:55" ht="12" customHeight="1" thickBot="1" x14ac:dyDescent="0.3">
      <c r="A49" s="40"/>
      <c r="B49" s="41"/>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3"/>
    </row>
    <row r="50" spans="1:55" ht="16.5" thickTop="1" x14ac:dyDescent="0.25"/>
  </sheetData>
  <sheetProtection algorithmName="SHA-512" hashValue="B5dl2WNPcEMfsyDp4wNbKZhC+mfinOMW0hiHQ64SGzQAT2PXG4Z0ocJ1Mb2ZdVPsfNlrr+xvHUXTok0LKYg6Cw==" saltValue="Amo0eeyhyAyWV1Jsebo+dA==" spinCount="100000" sheet="1" selectLockedCells="1"/>
  <mergeCells count="54">
    <mergeCell ref="A12:BC12"/>
    <mergeCell ref="B2:BB2"/>
    <mergeCell ref="U6:AQ6"/>
    <mergeCell ref="A1:BC1"/>
    <mergeCell ref="A4:BC4"/>
    <mergeCell ref="A3:BC3"/>
    <mergeCell ref="B10:I10"/>
    <mergeCell ref="J10:AB10"/>
    <mergeCell ref="AE10:AJ10"/>
    <mergeCell ref="AK10:AP10"/>
    <mergeCell ref="B6:T6"/>
    <mergeCell ref="B8:K8"/>
    <mergeCell ref="L8:AB8"/>
    <mergeCell ref="AE8:AI8"/>
    <mergeCell ref="AJ8:AP8"/>
    <mergeCell ref="AI28:BB28"/>
    <mergeCell ref="B26:I26"/>
    <mergeCell ref="J26:K26"/>
    <mergeCell ref="B28:H28"/>
    <mergeCell ref="I28:P28"/>
    <mergeCell ref="Z26:AH26"/>
    <mergeCell ref="F20:G20"/>
    <mergeCell ref="B20:E20"/>
    <mergeCell ref="AI26:AT26"/>
    <mergeCell ref="A22:BC22"/>
    <mergeCell ref="I24:P24"/>
    <mergeCell ref="Z24:AB24"/>
    <mergeCell ref="AC24:AT24"/>
    <mergeCell ref="B16:I16"/>
    <mergeCell ref="B18:H18"/>
    <mergeCell ref="I14:P14"/>
    <mergeCell ref="I18:P18"/>
    <mergeCell ref="J16:K16"/>
    <mergeCell ref="Z16:AH16"/>
    <mergeCell ref="AI16:AT16"/>
    <mergeCell ref="Z14:AB14"/>
    <mergeCell ref="AC14:AO14"/>
    <mergeCell ref="Z18:AH18"/>
    <mergeCell ref="AI18:BB18"/>
    <mergeCell ref="B48:E48"/>
    <mergeCell ref="S30:BB30"/>
    <mergeCell ref="AR48:AX48"/>
    <mergeCell ref="C34:R34"/>
    <mergeCell ref="C35:R35"/>
    <mergeCell ref="B40:BB46"/>
    <mergeCell ref="F48:S48"/>
    <mergeCell ref="U48:Z48"/>
    <mergeCell ref="AA48:AL48"/>
    <mergeCell ref="AN48:AQ48"/>
    <mergeCell ref="B30:E30"/>
    <mergeCell ref="F30:G30"/>
    <mergeCell ref="A38:BC38"/>
    <mergeCell ref="A32:BC32"/>
    <mergeCell ref="U33:BA37"/>
  </mergeCells>
  <conditionalFormatting sqref="AV8">
    <cfRule type="cellIs" dxfId="6" priority="1" operator="lessThan">
      <formula>0</formula>
    </cfRule>
  </conditionalFormatting>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DA7BA2C-6D4E-4F89-991F-B7429BFAEA93}">
          <x14:formula1>
            <xm:f>'Population Data'!$N$2:$N$3</xm:f>
          </x14:formula1>
          <xm:sqref>C35</xm:sqref>
        </x14:dataValidation>
        <x14:dataValidation type="list" allowBlank="1" showInputMessage="1" showErrorMessage="1" xr:uid="{EE8E5162-81ED-4451-93AA-6399DF8ED6C6}">
          <x14:formula1>
            <xm:f>'Population Data'!$B$2:$B$366</xm:f>
          </x14:formula1>
          <xm:sqref>U6:AQ6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7EF6C-2E54-41CB-A65D-021D5B8ADA10}">
  <sheetPr codeName="Sheet3"/>
  <dimension ref="A1:BS64"/>
  <sheetViews>
    <sheetView zoomScaleNormal="100" workbookViewId="0">
      <selection activeCell="L11" sqref="L11:Z11"/>
    </sheetView>
  </sheetViews>
  <sheetFormatPr defaultColWidth="8.7109375" defaultRowHeight="15.75" x14ac:dyDescent="0.25"/>
  <cols>
    <col min="1" max="1" width="0.42578125" style="6" customWidth="1"/>
    <col min="2" max="2" width="1.85546875" style="6" customWidth="1"/>
    <col min="3" max="54" width="1.85546875" style="7" customWidth="1"/>
    <col min="55" max="55" width="0.85546875" style="7" customWidth="1"/>
    <col min="56" max="69" width="1.85546875" style="7" customWidth="1"/>
    <col min="70" max="127" width="1.85546875" style="6" customWidth="1"/>
    <col min="128" max="16384" width="8.7109375" style="6"/>
  </cols>
  <sheetData>
    <row r="1" spans="1:71" ht="41.25" customHeight="1" thickTop="1" x14ac:dyDescent="0.25">
      <c r="A1" s="148" t="s">
        <v>413</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50"/>
      <c r="BD1" s="28"/>
      <c r="BE1" s="28"/>
      <c r="BF1" s="28"/>
      <c r="BG1" s="28"/>
      <c r="BH1" s="28"/>
      <c r="BI1" s="28"/>
      <c r="BJ1" s="28"/>
      <c r="BK1" s="28"/>
      <c r="BL1" s="28"/>
      <c r="BM1" s="28"/>
      <c r="BN1" s="28"/>
      <c r="BO1" s="28"/>
      <c r="BP1" s="28"/>
      <c r="BQ1" s="28"/>
      <c r="BR1" s="28"/>
      <c r="BS1" s="28"/>
    </row>
    <row r="2" spans="1:71" ht="18.75" x14ac:dyDescent="0.25">
      <c r="A2" s="30"/>
      <c r="B2" s="146" t="s">
        <v>963</v>
      </c>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c r="AZ2" s="147"/>
      <c r="BA2" s="147"/>
      <c r="BB2" s="147"/>
      <c r="BC2" s="31"/>
      <c r="BD2" s="28"/>
      <c r="BE2" s="28"/>
      <c r="BF2" s="28"/>
      <c r="BG2" s="28"/>
      <c r="BH2" s="28"/>
      <c r="BI2" s="28"/>
      <c r="BJ2" s="28"/>
      <c r="BK2" s="28"/>
      <c r="BL2" s="28"/>
      <c r="BM2" s="28"/>
      <c r="BN2" s="28"/>
      <c r="BO2" s="28"/>
      <c r="BP2" s="28"/>
      <c r="BQ2" s="28"/>
      <c r="BR2" s="28"/>
      <c r="BS2" s="28"/>
    </row>
    <row r="3" spans="1:71" ht="33.75" customHeight="1" x14ac:dyDescent="0.25">
      <c r="A3" s="151" t="s">
        <v>878</v>
      </c>
      <c r="B3" s="152"/>
      <c r="C3" s="152"/>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3"/>
      <c r="BD3" s="28"/>
      <c r="BE3" s="28"/>
      <c r="BF3" s="28"/>
      <c r="BG3" s="28"/>
      <c r="BH3" s="28"/>
      <c r="BI3" s="28"/>
      <c r="BJ3" s="28"/>
      <c r="BK3" s="28"/>
      <c r="BL3" s="28"/>
      <c r="BM3" s="28"/>
      <c r="BN3" s="28"/>
      <c r="BO3" s="28"/>
      <c r="BP3" s="28"/>
      <c r="BQ3" s="28"/>
      <c r="BR3" s="28"/>
      <c r="BS3" s="28"/>
    </row>
    <row r="4" spans="1:71" x14ac:dyDescent="0.25">
      <c r="A4" s="38"/>
      <c r="B4" s="8"/>
      <c r="C4" s="159" t="s">
        <v>414</v>
      </c>
      <c r="D4" s="159"/>
      <c r="E4" s="159"/>
      <c r="F4" s="159"/>
      <c r="G4" s="159"/>
      <c r="H4" s="159"/>
      <c r="I4" s="159"/>
      <c r="J4" s="159"/>
      <c r="K4" s="159"/>
      <c r="L4" s="159"/>
      <c r="M4" s="159"/>
      <c r="N4" s="159"/>
      <c r="O4" s="159"/>
      <c r="P4" s="159"/>
      <c r="Q4" s="159"/>
      <c r="R4" s="159"/>
      <c r="S4" s="159"/>
      <c r="T4" s="159"/>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59"/>
      <c r="BB4" s="9"/>
      <c r="BC4" s="35"/>
    </row>
    <row r="5" spans="1:71" x14ac:dyDescent="0.25">
      <c r="A5" s="38"/>
      <c r="B5" s="8"/>
      <c r="C5" s="159"/>
      <c r="D5" s="159"/>
      <c r="E5" s="159"/>
      <c r="F5" s="159"/>
      <c r="G5" s="159"/>
      <c r="H5" s="159"/>
      <c r="I5" s="159"/>
      <c r="J5" s="159"/>
      <c r="K5" s="159"/>
      <c r="L5" s="159"/>
      <c r="M5" s="159"/>
      <c r="N5" s="159"/>
      <c r="O5" s="159"/>
      <c r="P5" s="159"/>
      <c r="Q5" s="159"/>
      <c r="R5" s="159"/>
      <c r="S5" s="159"/>
      <c r="T5" s="159"/>
      <c r="U5" s="159"/>
      <c r="V5" s="159"/>
      <c r="W5" s="159"/>
      <c r="X5" s="159"/>
      <c r="Y5" s="159"/>
      <c r="Z5" s="159"/>
      <c r="AA5" s="159"/>
      <c r="AB5" s="159"/>
      <c r="AC5" s="159"/>
      <c r="AD5" s="159"/>
      <c r="AE5" s="159"/>
      <c r="AF5" s="159"/>
      <c r="AG5" s="159"/>
      <c r="AH5" s="159"/>
      <c r="AI5" s="159"/>
      <c r="AJ5" s="159"/>
      <c r="AK5" s="159"/>
      <c r="AL5" s="159"/>
      <c r="AM5" s="159"/>
      <c r="AN5" s="159"/>
      <c r="AO5" s="159"/>
      <c r="AP5" s="159"/>
      <c r="AQ5" s="159"/>
      <c r="AR5" s="159"/>
      <c r="AS5" s="159"/>
      <c r="AT5" s="159"/>
      <c r="AU5" s="159"/>
      <c r="AV5" s="159"/>
      <c r="AW5" s="159"/>
      <c r="AX5" s="159"/>
      <c r="AY5" s="159"/>
      <c r="AZ5" s="159"/>
      <c r="BA5" s="159"/>
      <c r="BB5" s="9"/>
      <c r="BC5" s="35"/>
    </row>
    <row r="6" spans="1:71" x14ac:dyDescent="0.25">
      <c r="A6" s="38"/>
      <c r="B6" s="8"/>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9"/>
      <c r="BC6" s="35"/>
    </row>
    <row r="7" spans="1:71" x14ac:dyDescent="0.25">
      <c r="A7" s="38"/>
      <c r="B7" s="8"/>
      <c r="C7" s="159"/>
      <c r="D7" s="159"/>
      <c r="E7" s="159"/>
      <c r="F7" s="159"/>
      <c r="G7" s="159"/>
      <c r="H7" s="159"/>
      <c r="I7" s="159"/>
      <c r="J7" s="159"/>
      <c r="K7" s="159"/>
      <c r="L7" s="159"/>
      <c r="M7" s="159"/>
      <c r="N7" s="159"/>
      <c r="O7" s="159"/>
      <c r="P7" s="159"/>
      <c r="Q7" s="159"/>
      <c r="R7" s="159"/>
      <c r="S7" s="159"/>
      <c r="T7" s="159"/>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c r="AS7" s="159"/>
      <c r="AT7" s="159"/>
      <c r="AU7" s="159"/>
      <c r="AV7" s="159"/>
      <c r="AW7" s="159"/>
      <c r="AX7" s="159"/>
      <c r="AY7" s="159"/>
      <c r="AZ7" s="159"/>
      <c r="BA7" s="159"/>
      <c r="BB7" s="9"/>
      <c r="BC7" s="35"/>
    </row>
    <row r="8" spans="1:71" ht="4.5" customHeight="1" x14ac:dyDescent="0.25">
      <c r="A8" s="38"/>
      <c r="B8" s="8"/>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9"/>
      <c r="BC8" s="35"/>
    </row>
    <row r="9" spans="1:71" x14ac:dyDescent="0.25">
      <c r="A9" s="38"/>
      <c r="B9" s="8"/>
      <c r="C9" s="158" t="s">
        <v>417</v>
      </c>
      <c r="D9" s="158"/>
      <c r="E9" s="158"/>
      <c r="F9" s="158"/>
      <c r="G9" s="158"/>
      <c r="H9" s="158"/>
      <c r="I9" s="158"/>
      <c r="J9" s="158"/>
      <c r="K9" s="158"/>
      <c r="L9" s="158"/>
      <c r="M9" s="158"/>
      <c r="N9" s="158"/>
      <c r="O9" s="158"/>
      <c r="P9" s="158"/>
      <c r="Q9" s="158"/>
      <c r="R9" s="158"/>
      <c r="S9" s="158"/>
      <c r="T9" s="158"/>
      <c r="U9" s="158"/>
      <c r="V9" s="158"/>
      <c r="W9" s="158"/>
      <c r="X9" s="158"/>
      <c r="Y9" s="158"/>
      <c r="Z9" s="158"/>
      <c r="AA9" s="8"/>
      <c r="AB9" s="9"/>
      <c r="AC9" s="9"/>
      <c r="AD9" s="158" t="s">
        <v>418</v>
      </c>
      <c r="AE9" s="158"/>
      <c r="AF9" s="158"/>
      <c r="AG9" s="158"/>
      <c r="AH9" s="158"/>
      <c r="AI9" s="158"/>
      <c r="AJ9" s="158"/>
      <c r="AK9" s="158"/>
      <c r="AL9" s="158"/>
      <c r="AM9" s="158"/>
      <c r="AN9" s="158"/>
      <c r="AO9" s="158"/>
      <c r="AP9" s="158"/>
      <c r="AQ9" s="158"/>
      <c r="AR9" s="158"/>
      <c r="AS9" s="158"/>
      <c r="AT9" s="158"/>
      <c r="AU9" s="158"/>
      <c r="AV9" s="158"/>
      <c r="AW9" s="158"/>
      <c r="AX9" s="158"/>
      <c r="AY9" s="158"/>
      <c r="AZ9" s="158"/>
      <c r="BA9" s="158"/>
      <c r="BB9" s="9"/>
      <c r="BC9" s="35"/>
    </row>
    <row r="10" spans="1:71" ht="4.5" customHeight="1" x14ac:dyDescent="0.25">
      <c r="A10" s="38"/>
      <c r="B10" s="8"/>
      <c r="C10" s="45"/>
      <c r="D10" s="45"/>
      <c r="E10" s="45"/>
      <c r="F10" s="45"/>
      <c r="G10" s="45"/>
      <c r="H10" s="45"/>
      <c r="I10" s="45"/>
      <c r="J10" s="45"/>
      <c r="K10" s="45"/>
      <c r="L10" s="45"/>
      <c r="M10" s="45"/>
      <c r="N10" s="45"/>
      <c r="O10" s="45"/>
      <c r="P10" s="45"/>
      <c r="Q10" s="45"/>
      <c r="R10" s="45"/>
      <c r="S10" s="45"/>
      <c r="T10" s="45"/>
      <c r="U10" s="45"/>
      <c r="V10" s="45"/>
      <c r="W10" s="45"/>
      <c r="X10" s="45"/>
      <c r="Y10" s="45"/>
      <c r="Z10" s="45"/>
      <c r="AA10" s="8"/>
      <c r="AB10" s="9"/>
      <c r="AC10" s="9"/>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9"/>
      <c r="BC10" s="35"/>
    </row>
    <row r="11" spans="1:71" x14ac:dyDescent="0.25">
      <c r="A11" s="38"/>
      <c r="B11" s="8"/>
      <c r="C11" s="23" t="s">
        <v>416</v>
      </c>
      <c r="D11" s="23"/>
      <c r="E11" s="23"/>
      <c r="F11" s="23"/>
      <c r="G11" s="23"/>
      <c r="H11" s="23"/>
      <c r="I11" s="23"/>
      <c r="J11" s="23"/>
      <c r="K11" s="23"/>
      <c r="L11" s="155"/>
      <c r="M11" s="155"/>
      <c r="N11" s="155"/>
      <c r="O11" s="155"/>
      <c r="P11" s="155"/>
      <c r="Q11" s="155"/>
      <c r="R11" s="155"/>
      <c r="S11" s="155"/>
      <c r="T11" s="155"/>
      <c r="U11" s="155"/>
      <c r="V11" s="155"/>
      <c r="W11" s="155"/>
      <c r="X11" s="155"/>
      <c r="Y11" s="155"/>
      <c r="Z11" s="155"/>
      <c r="AA11" s="9"/>
      <c r="AB11" s="9"/>
      <c r="AC11" s="9"/>
      <c r="AD11" s="23" t="s">
        <v>416</v>
      </c>
      <c r="AE11" s="23"/>
      <c r="AF11" s="23"/>
      <c r="AG11" s="23"/>
      <c r="AH11" s="23"/>
      <c r="AI11" s="23"/>
      <c r="AJ11" s="23"/>
      <c r="AK11" s="23"/>
      <c r="AL11" s="23"/>
      <c r="AM11" s="155"/>
      <c r="AN11" s="155"/>
      <c r="AO11" s="155"/>
      <c r="AP11" s="155"/>
      <c r="AQ11" s="155"/>
      <c r="AR11" s="155"/>
      <c r="AS11" s="155"/>
      <c r="AT11" s="155"/>
      <c r="AU11" s="155"/>
      <c r="AV11" s="155"/>
      <c r="AW11" s="155"/>
      <c r="AX11" s="155"/>
      <c r="AY11" s="155"/>
      <c r="AZ11" s="155"/>
      <c r="BA11" s="155"/>
      <c r="BB11" s="9"/>
      <c r="BC11" s="35"/>
      <c r="BQ11" s="6"/>
    </row>
    <row r="12" spans="1:71" ht="7.5" customHeight="1" x14ac:dyDescent="0.25">
      <c r="A12" s="38"/>
      <c r="B12" s="8"/>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25"/>
      <c r="AQ12" s="9"/>
      <c r="AR12" s="9"/>
      <c r="AS12" s="9"/>
      <c r="AT12" s="9"/>
      <c r="AU12" s="9"/>
      <c r="AV12" s="9"/>
      <c r="AW12" s="9"/>
      <c r="AX12" s="9"/>
      <c r="AY12" s="9"/>
      <c r="AZ12" s="9"/>
      <c r="BA12" s="9"/>
      <c r="BB12" s="9"/>
      <c r="BC12" s="35"/>
    </row>
    <row r="13" spans="1:71" x14ac:dyDescent="0.25">
      <c r="A13" s="38"/>
      <c r="B13" s="8"/>
      <c r="C13" s="132" t="s">
        <v>415</v>
      </c>
      <c r="D13" s="132"/>
      <c r="E13" s="132"/>
      <c r="F13" s="132"/>
      <c r="G13" s="132"/>
      <c r="H13" s="132"/>
      <c r="I13" s="132"/>
      <c r="J13" s="132"/>
      <c r="K13" s="132"/>
      <c r="L13" s="155"/>
      <c r="M13" s="155"/>
      <c r="N13" s="155"/>
      <c r="O13" s="155"/>
      <c r="P13" s="155"/>
      <c r="Q13" s="155"/>
      <c r="R13" s="155"/>
      <c r="S13" s="155"/>
      <c r="T13" s="155"/>
      <c r="U13" s="155"/>
      <c r="V13" s="155"/>
      <c r="W13" s="155"/>
      <c r="X13" s="155"/>
      <c r="Y13" s="155"/>
      <c r="Z13" s="155"/>
      <c r="AA13" s="8"/>
      <c r="AB13" s="9"/>
      <c r="AC13" s="9"/>
      <c r="AD13" s="132" t="s">
        <v>415</v>
      </c>
      <c r="AE13" s="132"/>
      <c r="AF13" s="132"/>
      <c r="AG13" s="132"/>
      <c r="AH13" s="132"/>
      <c r="AI13" s="132"/>
      <c r="AJ13" s="132"/>
      <c r="AK13" s="132"/>
      <c r="AL13" s="132"/>
      <c r="AM13" s="155"/>
      <c r="AN13" s="155"/>
      <c r="AO13" s="155"/>
      <c r="AP13" s="155"/>
      <c r="AQ13" s="155"/>
      <c r="AR13" s="155"/>
      <c r="AS13" s="155"/>
      <c r="AT13" s="155"/>
      <c r="AU13" s="155"/>
      <c r="AV13" s="155"/>
      <c r="AW13" s="155"/>
      <c r="AX13" s="155"/>
      <c r="AY13" s="155"/>
      <c r="AZ13" s="155"/>
      <c r="BA13" s="155"/>
      <c r="BB13" s="9"/>
      <c r="BC13" s="35"/>
    </row>
    <row r="14" spans="1:71" ht="7.5" customHeight="1" x14ac:dyDescent="0.25">
      <c r="A14" s="38"/>
      <c r="B14" s="8"/>
      <c r="C14" s="8"/>
      <c r="D14" s="8"/>
      <c r="E14" s="8"/>
      <c r="F14" s="8"/>
      <c r="G14" s="8"/>
      <c r="H14" s="8"/>
      <c r="I14" s="8"/>
      <c r="J14" s="8"/>
      <c r="K14" s="8"/>
      <c r="L14" s="8"/>
      <c r="M14" s="8"/>
      <c r="N14" s="8"/>
      <c r="O14" s="8"/>
      <c r="P14" s="8"/>
      <c r="Q14" s="8"/>
      <c r="R14" s="8"/>
      <c r="S14" s="8"/>
      <c r="T14" s="8"/>
      <c r="U14" s="8"/>
      <c r="V14" s="8"/>
      <c r="W14" s="8"/>
      <c r="X14" s="8"/>
      <c r="Y14" s="8"/>
      <c r="Z14" s="8"/>
      <c r="AA14" s="8"/>
      <c r="AB14" s="9"/>
      <c r="AC14" s="9"/>
      <c r="AD14" s="8"/>
      <c r="AE14" s="8"/>
      <c r="AF14" s="8"/>
      <c r="AG14" s="8"/>
      <c r="AH14" s="8"/>
      <c r="AI14" s="8"/>
      <c r="AJ14" s="8"/>
      <c r="AK14" s="8"/>
      <c r="AL14" s="8"/>
      <c r="AM14" s="8"/>
      <c r="AN14" s="8"/>
      <c r="AO14" s="8"/>
      <c r="AP14" s="8"/>
      <c r="AQ14" s="8"/>
      <c r="AR14" s="8"/>
      <c r="AS14" s="8"/>
      <c r="AT14" s="8"/>
      <c r="AU14" s="8"/>
      <c r="AV14" s="8"/>
      <c r="AW14" s="8"/>
      <c r="AX14" s="8"/>
      <c r="AY14" s="8"/>
      <c r="AZ14" s="8"/>
      <c r="BA14" s="8"/>
      <c r="BB14" s="9"/>
      <c r="BC14" s="35"/>
    </row>
    <row r="15" spans="1:71" x14ac:dyDescent="0.25">
      <c r="A15" s="38"/>
      <c r="B15" s="8"/>
      <c r="C15" s="132" t="s">
        <v>4</v>
      </c>
      <c r="D15" s="132"/>
      <c r="E15" s="132"/>
      <c r="F15" s="132"/>
      <c r="G15" s="132"/>
      <c r="H15" s="132"/>
      <c r="I15" s="155"/>
      <c r="J15" s="155"/>
      <c r="K15" s="155"/>
      <c r="L15" s="155"/>
      <c r="M15" s="155"/>
      <c r="N15" s="155"/>
      <c r="O15" s="155"/>
      <c r="P15" s="155"/>
      <c r="Q15" s="155"/>
      <c r="R15" s="155"/>
      <c r="S15" s="155"/>
      <c r="T15" s="155"/>
      <c r="U15" s="155"/>
      <c r="V15" s="155"/>
      <c r="W15" s="155"/>
      <c r="X15" s="155"/>
      <c r="Y15" s="155"/>
      <c r="Z15" s="155"/>
      <c r="AA15" s="8"/>
      <c r="AB15" s="9"/>
      <c r="AC15" s="9"/>
      <c r="AD15" s="132" t="s">
        <v>4</v>
      </c>
      <c r="AE15" s="132"/>
      <c r="AF15" s="132"/>
      <c r="AG15" s="132"/>
      <c r="AH15" s="132"/>
      <c r="AI15" s="132"/>
      <c r="AJ15" s="155"/>
      <c r="AK15" s="155"/>
      <c r="AL15" s="155"/>
      <c r="AM15" s="155"/>
      <c r="AN15" s="155"/>
      <c r="AO15" s="155"/>
      <c r="AP15" s="155"/>
      <c r="AQ15" s="155"/>
      <c r="AR15" s="155"/>
      <c r="AS15" s="155"/>
      <c r="AT15" s="155"/>
      <c r="AU15" s="155"/>
      <c r="AV15" s="155"/>
      <c r="AW15" s="155"/>
      <c r="AX15" s="155"/>
      <c r="AY15" s="155"/>
      <c r="AZ15" s="155"/>
      <c r="BA15" s="155"/>
      <c r="BB15" s="9"/>
      <c r="BC15" s="35"/>
    </row>
    <row r="16" spans="1:71" ht="7.5" customHeight="1" x14ac:dyDescent="0.25">
      <c r="A16" s="38"/>
      <c r="B16" s="8"/>
      <c r="C16" s="8"/>
      <c r="D16" s="8"/>
      <c r="E16" s="8"/>
      <c r="F16" s="8"/>
      <c r="G16" s="8"/>
      <c r="H16" s="8"/>
      <c r="I16" s="8"/>
      <c r="J16" s="8"/>
      <c r="K16" s="8"/>
      <c r="L16" s="8"/>
      <c r="M16" s="8"/>
      <c r="N16" s="8"/>
      <c r="O16" s="8"/>
      <c r="P16" s="8"/>
      <c r="Q16" s="8"/>
      <c r="R16" s="8"/>
      <c r="S16" s="8"/>
      <c r="T16" s="8"/>
      <c r="U16" s="8"/>
      <c r="V16" s="8"/>
      <c r="W16" s="8"/>
      <c r="X16" s="8"/>
      <c r="Y16" s="8"/>
      <c r="Z16" s="8"/>
      <c r="AA16" s="8"/>
      <c r="AB16" s="9"/>
      <c r="AC16" s="9"/>
      <c r="AD16" s="8"/>
      <c r="AE16" s="8"/>
      <c r="AF16" s="8"/>
      <c r="AG16" s="8"/>
      <c r="AH16" s="8"/>
      <c r="AI16" s="8"/>
      <c r="AJ16" s="8"/>
      <c r="AK16" s="8"/>
      <c r="AL16" s="8"/>
      <c r="AM16" s="8"/>
      <c r="AN16" s="8"/>
      <c r="AO16" s="8"/>
      <c r="AP16" s="8"/>
      <c r="AQ16" s="8"/>
      <c r="AR16" s="8"/>
      <c r="AS16" s="8"/>
      <c r="AT16" s="8"/>
      <c r="AU16" s="8"/>
      <c r="AV16" s="8"/>
      <c r="AW16" s="8"/>
      <c r="AX16" s="8"/>
      <c r="AY16" s="8"/>
      <c r="AZ16" s="8"/>
      <c r="BA16" s="8"/>
      <c r="BB16" s="9"/>
      <c r="BC16" s="35"/>
    </row>
    <row r="17" spans="1:55" x14ac:dyDescent="0.25">
      <c r="A17" s="38"/>
      <c r="B17" s="8"/>
      <c r="C17" s="132" t="s">
        <v>5</v>
      </c>
      <c r="D17" s="132"/>
      <c r="E17" s="132"/>
      <c r="F17" s="156"/>
      <c r="G17" s="157"/>
      <c r="H17" s="157"/>
      <c r="I17" s="157"/>
      <c r="J17" s="157"/>
      <c r="K17" s="157"/>
      <c r="L17" s="157"/>
      <c r="M17" s="8"/>
      <c r="N17" s="8"/>
      <c r="O17" s="8"/>
      <c r="P17" s="8"/>
      <c r="Q17" s="8"/>
      <c r="R17" s="8"/>
      <c r="S17" s="8"/>
      <c r="T17" s="8"/>
      <c r="U17" s="8"/>
      <c r="V17" s="8"/>
      <c r="W17" s="8"/>
      <c r="X17" s="8"/>
      <c r="Y17" s="8"/>
      <c r="Z17" s="8"/>
      <c r="AA17" s="8"/>
      <c r="AB17" s="9"/>
      <c r="AC17" s="9"/>
      <c r="AD17" s="132" t="s">
        <v>5</v>
      </c>
      <c r="AE17" s="132"/>
      <c r="AF17" s="132"/>
      <c r="AG17" s="156"/>
      <c r="AH17" s="157"/>
      <c r="AI17" s="157"/>
      <c r="AJ17" s="157"/>
      <c r="AK17" s="157"/>
      <c r="AL17" s="157"/>
      <c r="AM17" s="157"/>
      <c r="AN17" s="8"/>
      <c r="AO17" s="8"/>
      <c r="AP17" s="8"/>
      <c r="AQ17" s="8"/>
      <c r="AR17" s="8"/>
      <c r="AS17" s="8"/>
      <c r="AT17" s="8"/>
      <c r="AU17" s="8"/>
      <c r="AV17" s="8"/>
      <c r="AW17" s="8"/>
      <c r="AX17" s="8"/>
      <c r="AY17" s="8"/>
      <c r="AZ17" s="8"/>
      <c r="BA17" s="8"/>
      <c r="BB17" s="9"/>
      <c r="BC17" s="35"/>
    </row>
    <row r="18" spans="1:55" ht="7.5" customHeight="1" x14ac:dyDescent="0.25">
      <c r="A18" s="38"/>
      <c r="B18" s="8"/>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35"/>
    </row>
    <row r="19" spans="1:55" ht="7.5" customHeight="1" x14ac:dyDescent="0.25">
      <c r="A19" s="38"/>
      <c r="B19" s="8"/>
      <c r="C19" s="44"/>
      <c r="D19" s="44"/>
      <c r="E19" s="44"/>
      <c r="F19" s="44"/>
      <c r="G19" s="44"/>
      <c r="H19" s="44"/>
      <c r="I19" s="44"/>
      <c r="J19" s="44"/>
      <c r="K19" s="44"/>
      <c r="L19" s="44"/>
      <c r="M19" s="44"/>
      <c r="N19" s="44"/>
      <c r="O19" s="44"/>
      <c r="P19" s="44"/>
      <c r="Q19" s="44"/>
      <c r="R19" s="44"/>
      <c r="S19" s="44"/>
      <c r="T19" s="44"/>
      <c r="U19" s="44"/>
      <c r="V19" s="44"/>
      <c r="W19" s="44"/>
      <c r="X19" s="44"/>
      <c r="Y19" s="44"/>
      <c r="Z19" s="44"/>
      <c r="AA19" s="9"/>
      <c r="AB19" s="9"/>
      <c r="AC19" s="9"/>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9"/>
      <c r="BC19" s="35"/>
    </row>
    <row r="20" spans="1:55" x14ac:dyDescent="0.25">
      <c r="A20" s="38"/>
      <c r="B20" s="8"/>
      <c r="C20" s="158" t="s">
        <v>419</v>
      </c>
      <c r="D20" s="158"/>
      <c r="E20" s="158"/>
      <c r="F20" s="158"/>
      <c r="G20" s="158"/>
      <c r="H20" s="158"/>
      <c r="I20" s="158"/>
      <c r="J20" s="158"/>
      <c r="K20" s="158"/>
      <c r="L20" s="158"/>
      <c r="M20" s="158"/>
      <c r="N20" s="158"/>
      <c r="O20" s="158"/>
      <c r="P20" s="158"/>
      <c r="Q20" s="158"/>
      <c r="R20" s="158"/>
      <c r="S20" s="158"/>
      <c r="T20" s="158"/>
      <c r="U20" s="158"/>
      <c r="V20" s="158"/>
      <c r="W20" s="158"/>
      <c r="X20" s="158"/>
      <c r="Y20" s="158"/>
      <c r="Z20" s="158"/>
      <c r="AA20" s="8"/>
      <c r="AB20" s="9"/>
      <c r="AC20" s="9"/>
      <c r="AD20" s="158" t="s">
        <v>420</v>
      </c>
      <c r="AE20" s="158"/>
      <c r="AF20" s="158"/>
      <c r="AG20" s="158"/>
      <c r="AH20" s="158"/>
      <c r="AI20" s="158"/>
      <c r="AJ20" s="158"/>
      <c r="AK20" s="158"/>
      <c r="AL20" s="158"/>
      <c r="AM20" s="158"/>
      <c r="AN20" s="158"/>
      <c r="AO20" s="158"/>
      <c r="AP20" s="158"/>
      <c r="AQ20" s="158"/>
      <c r="AR20" s="158"/>
      <c r="AS20" s="158"/>
      <c r="AT20" s="158"/>
      <c r="AU20" s="158"/>
      <c r="AV20" s="158"/>
      <c r="AW20" s="158"/>
      <c r="AX20" s="158"/>
      <c r="AY20" s="158"/>
      <c r="AZ20" s="158"/>
      <c r="BA20" s="158"/>
      <c r="BB20" s="9"/>
      <c r="BC20" s="35"/>
    </row>
    <row r="21" spans="1:55" ht="4.5" customHeight="1" x14ac:dyDescent="0.25">
      <c r="A21" s="38"/>
      <c r="B21" s="8"/>
      <c r="C21" s="45"/>
      <c r="D21" s="45"/>
      <c r="E21" s="45"/>
      <c r="F21" s="45"/>
      <c r="G21" s="45"/>
      <c r="H21" s="45"/>
      <c r="I21" s="45"/>
      <c r="J21" s="45"/>
      <c r="K21" s="45"/>
      <c r="L21" s="45"/>
      <c r="M21" s="45"/>
      <c r="N21" s="45"/>
      <c r="O21" s="45"/>
      <c r="P21" s="45"/>
      <c r="Q21" s="45"/>
      <c r="R21" s="45"/>
      <c r="S21" s="45"/>
      <c r="T21" s="45"/>
      <c r="U21" s="45"/>
      <c r="V21" s="45"/>
      <c r="W21" s="45"/>
      <c r="X21" s="45"/>
      <c r="Y21" s="45"/>
      <c r="Z21" s="45"/>
      <c r="AA21" s="8"/>
      <c r="AB21" s="9"/>
      <c r="AC21" s="9"/>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9"/>
      <c r="BC21" s="35"/>
    </row>
    <row r="22" spans="1:55" x14ac:dyDescent="0.25">
      <c r="A22" s="38"/>
      <c r="B22" s="8"/>
      <c r="C22" s="23" t="s">
        <v>416</v>
      </c>
      <c r="D22" s="23"/>
      <c r="E22" s="23"/>
      <c r="F22" s="23"/>
      <c r="G22" s="23"/>
      <c r="H22" s="23"/>
      <c r="I22" s="23"/>
      <c r="J22" s="23"/>
      <c r="K22" s="23"/>
      <c r="L22" s="155"/>
      <c r="M22" s="155"/>
      <c r="N22" s="155"/>
      <c r="O22" s="155"/>
      <c r="P22" s="155"/>
      <c r="Q22" s="155"/>
      <c r="R22" s="155"/>
      <c r="S22" s="155"/>
      <c r="T22" s="155"/>
      <c r="U22" s="155"/>
      <c r="V22" s="155"/>
      <c r="W22" s="155"/>
      <c r="X22" s="155"/>
      <c r="Y22" s="155"/>
      <c r="Z22" s="155"/>
      <c r="AA22" s="9"/>
      <c r="AB22" s="9"/>
      <c r="AC22" s="9"/>
      <c r="AD22" s="23" t="s">
        <v>416</v>
      </c>
      <c r="AE22" s="23"/>
      <c r="AF22" s="23"/>
      <c r="AG22" s="23"/>
      <c r="AH22" s="23"/>
      <c r="AI22" s="23"/>
      <c r="AJ22" s="23"/>
      <c r="AK22" s="23"/>
      <c r="AL22" s="23"/>
      <c r="AM22" s="155"/>
      <c r="AN22" s="155"/>
      <c r="AO22" s="155"/>
      <c r="AP22" s="155"/>
      <c r="AQ22" s="155"/>
      <c r="AR22" s="155"/>
      <c r="AS22" s="155"/>
      <c r="AT22" s="155"/>
      <c r="AU22" s="155"/>
      <c r="AV22" s="155"/>
      <c r="AW22" s="155"/>
      <c r="AX22" s="155"/>
      <c r="AY22" s="155"/>
      <c r="AZ22" s="155"/>
      <c r="BA22" s="155"/>
      <c r="BB22" s="9"/>
      <c r="BC22" s="35"/>
    </row>
    <row r="23" spans="1:55" ht="7.5" customHeight="1" x14ac:dyDescent="0.25">
      <c r="A23" s="38"/>
      <c r="B23" s="8"/>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35"/>
    </row>
    <row r="24" spans="1:55" x14ac:dyDescent="0.25">
      <c r="A24" s="38"/>
      <c r="B24" s="8"/>
      <c r="C24" s="132" t="s">
        <v>415</v>
      </c>
      <c r="D24" s="132"/>
      <c r="E24" s="132"/>
      <c r="F24" s="132"/>
      <c r="G24" s="132"/>
      <c r="H24" s="132"/>
      <c r="I24" s="132"/>
      <c r="J24" s="132"/>
      <c r="K24" s="132"/>
      <c r="L24" s="155"/>
      <c r="M24" s="155"/>
      <c r="N24" s="155"/>
      <c r="O24" s="155"/>
      <c r="P24" s="155"/>
      <c r="Q24" s="155"/>
      <c r="R24" s="155"/>
      <c r="S24" s="155"/>
      <c r="T24" s="155"/>
      <c r="U24" s="155"/>
      <c r="V24" s="155"/>
      <c r="W24" s="155"/>
      <c r="X24" s="155"/>
      <c r="Y24" s="155"/>
      <c r="Z24" s="155"/>
      <c r="AA24" s="8"/>
      <c r="AB24" s="9"/>
      <c r="AC24" s="9"/>
      <c r="AD24" s="132" t="s">
        <v>415</v>
      </c>
      <c r="AE24" s="132"/>
      <c r="AF24" s="132"/>
      <c r="AG24" s="132"/>
      <c r="AH24" s="132"/>
      <c r="AI24" s="132"/>
      <c r="AJ24" s="132"/>
      <c r="AK24" s="132"/>
      <c r="AL24" s="132"/>
      <c r="AM24" s="155"/>
      <c r="AN24" s="155"/>
      <c r="AO24" s="155"/>
      <c r="AP24" s="155"/>
      <c r="AQ24" s="155"/>
      <c r="AR24" s="155"/>
      <c r="AS24" s="155"/>
      <c r="AT24" s="155"/>
      <c r="AU24" s="155"/>
      <c r="AV24" s="155"/>
      <c r="AW24" s="155"/>
      <c r="AX24" s="155"/>
      <c r="AY24" s="155"/>
      <c r="AZ24" s="155"/>
      <c r="BA24" s="155"/>
      <c r="BB24" s="9"/>
      <c r="BC24" s="35"/>
    </row>
    <row r="25" spans="1:55" ht="7.5" customHeight="1" x14ac:dyDescent="0.25">
      <c r="A25" s="38"/>
      <c r="B25" s="8"/>
      <c r="C25" s="8"/>
      <c r="D25" s="8"/>
      <c r="E25" s="8"/>
      <c r="F25" s="8"/>
      <c r="G25" s="8"/>
      <c r="H25" s="8"/>
      <c r="I25" s="8"/>
      <c r="J25" s="8"/>
      <c r="K25" s="8"/>
      <c r="L25" s="8"/>
      <c r="M25" s="8"/>
      <c r="N25" s="8"/>
      <c r="O25" s="8"/>
      <c r="P25" s="8"/>
      <c r="Q25" s="8"/>
      <c r="R25" s="8"/>
      <c r="S25" s="8"/>
      <c r="T25" s="8"/>
      <c r="U25" s="8"/>
      <c r="V25" s="8"/>
      <c r="W25" s="8"/>
      <c r="X25" s="8"/>
      <c r="Y25" s="8"/>
      <c r="Z25" s="8"/>
      <c r="AA25" s="8"/>
      <c r="AB25" s="9"/>
      <c r="AC25" s="9"/>
      <c r="AD25" s="8"/>
      <c r="AE25" s="8"/>
      <c r="AF25" s="8"/>
      <c r="AG25" s="8"/>
      <c r="AH25" s="8"/>
      <c r="AI25" s="8"/>
      <c r="AJ25" s="8"/>
      <c r="AK25" s="8"/>
      <c r="AL25" s="8"/>
      <c r="AM25" s="8"/>
      <c r="AN25" s="8"/>
      <c r="AO25" s="8"/>
      <c r="AP25" s="8"/>
      <c r="AQ25" s="8"/>
      <c r="AR25" s="8"/>
      <c r="AS25" s="8"/>
      <c r="AT25" s="8"/>
      <c r="AU25" s="8"/>
      <c r="AV25" s="8"/>
      <c r="AW25" s="8"/>
      <c r="AX25" s="8"/>
      <c r="AY25" s="8"/>
      <c r="AZ25" s="8"/>
      <c r="BA25" s="8"/>
      <c r="BB25" s="9"/>
      <c r="BC25" s="35"/>
    </row>
    <row r="26" spans="1:55" x14ac:dyDescent="0.25">
      <c r="A26" s="38"/>
      <c r="B26" s="8"/>
      <c r="C26" s="132" t="s">
        <v>4</v>
      </c>
      <c r="D26" s="132"/>
      <c r="E26" s="132"/>
      <c r="F26" s="132"/>
      <c r="G26" s="132"/>
      <c r="H26" s="132"/>
      <c r="I26" s="155"/>
      <c r="J26" s="155"/>
      <c r="K26" s="155"/>
      <c r="L26" s="155"/>
      <c r="M26" s="155"/>
      <c r="N26" s="155"/>
      <c r="O26" s="155"/>
      <c r="P26" s="155"/>
      <c r="Q26" s="155"/>
      <c r="R26" s="155"/>
      <c r="S26" s="155"/>
      <c r="T26" s="155"/>
      <c r="U26" s="155"/>
      <c r="V26" s="155"/>
      <c r="W26" s="155"/>
      <c r="X26" s="155"/>
      <c r="Y26" s="155"/>
      <c r="Z26" s="155"/>
      <c r="AA26" s="8"/>
      <c r="AB26" s="9"/>
      <c r="AC26" s="9"/>
      <c r="AD26" s="132" t="s">
        <v>4</v>
      </c>
      <c r="AE26" s="132"/>
      <c r="AF26" s="132"/>
      <c r="AG26" s="132"/>
      <c r="AH26" s="132"/>
      <c r="AI26" s="132"/>
      <c r="AJ26" s="155"/>
      <c r="AK26" s="155"/>
      <c r="AL26" s="155"/>
      <c r="AM26" s="155"/>
      <c r="AN26" s="155"/>
      <c r="AO26" s="155"/>
      <c r="AP26" s="155"/>
      <c r="AQ26" s="155"/>
      <c r="AR26" s="155"/>
      <c r="AS26" s="155"/>
      <c r="AT26" s="155"/>
      <c r="AU26" s="155"/>
      <c r="AV26" s="155"/>
      <c r="AW26" s="155"/>
      <c r="AX26" s="155"/>
      <c r="AY26" s="155"/>
      <c r="AZ26" s="155"/>
      <c r="BA26" s="155"/>
      <c r="BB26" s="9"/>
      <c r="BC26" s="35"/>
    </row>
    <row r="27" spans="1:55" ht="7.5" customHeight="1" x14ac:dyDescent="0.25">
      <c r="A27" s="38"/>
      <c r="B27" s="8"/>
      <c r="C27" s="8"/>
      <c r="D27" s="8"/>
      <c r="E27" s="8"/>
      <c r="F27" s="8"/>
      <c r="G27" s="8"/>
      <c r="H27" s="8"/>
      <c r="I27" s="8"/>
      <c r="J27" s="8"/>
      <c r="K27" s="8"/>
      <c r="L27" s="8"/>
      <c r="M27" s="8"/>
      <c r="N27" s="8"/>
      <c r="O27" s="8"/>
      <c r="P27" s="8"/>
      <c r="Q27" s="8"/>
      <c r="R27" s="8"/>
      <c r="S27" s="8"/>
      <c r="T27" s="8"/>
      <c r="U27" s="8"/>
      <c r="V27" s="8"/>
      <c r="W27" s="8"/>
      <c r="X27" s="8"/>
      <c r="Y27" s="8"/>
      <c r="Z27" s="8"/>
      <c r="AA27" s="8"/>
      <c r="AB27" s="9"/>
      <c r="AC27" s="9"/>
      <c r="AD27" s="8"/>
      <c r="AE27" s="8"/>
      <c r="AF27" s="8"/>
      <c r="AG27" s="8"/>
      <c r="AH27" s="8"/>
      <c r="AI27" s="8"/>
      <c r="AJ27" s="8"/>
      <c r="AK27" s="8"/>
      <c r="AL27" s="8"/>
      <c r="AM27" s="8"/>
      <c r="AN27" s="8"/>
      <c r="AO27" s="8"/>
      <c r="AP27" s="8"/>
      <c r="AQ27" s="8"/>
      <c r="AR27" s="8"/>
      <c r="AS27" s="8"/>
      <c r="AT27" s="8"/>
      <c r="AU27" s="8"/>
      <c r="AV27" s="8"/>
      <c r="AW27" s="8"/>
      <c r="AX27" s="8"/>
      <c r="AY27" s="8"/>
      <c r="AZ27" s="8"/>
      <c r="BA27" s="8"/>
      <c r="BB27" s="9"/>
      <c r="BC27" s="35"/>
    </row>
    <row r="28" spans="1:55" x14ac:dyDescent="0.25">
      <c r="A28" s="38"/>
      <c r="B28" s="8"/>
      <c r="C28" s="132" t="s">
        <v>5</v>
      </c>
      <c r="D28" s="132"/>
      <c r="E28" s="132"/>
      <c r="F28" s="156"/>
      <c r="G28" s="157"/>
      <c r="H28" s="157"/>
      <c r="I28" s="157"/>
      <c r="J28" s="157"/>
      <c r="K28" s="157"/>
      <c r="L28" s="157"/>
      <c r="M28" s="8"/>
      <c r="N28" s="8"/>
      <c r="O28" s="8"/>
      <c r="P28" s="8"/>
      <c r="Q28" s="8"/>
      <c r="R28" s="8"/>
      <c r="S28" s="8"/>
      <c r="T28" s="8"/>
      <c r="U28" s="8"/>
      <c r="V28" s="8"/>
      <c r="W28" s="8"/>
      <c r="X28" s="8"/>
      <c r="Y28" s="8"/>
      <c r="Z28" s="8"/>
      <c r="AA28" s="8"/>
      <c r="AB28" s="9"/>
      <c r="AC28" s="9"/>
      <c r="AD28" s="132" t="s">
        <v>5</v>
      </c>
      <c r="AE28" s="132"/>
      <c r="AF28" s="132"/>
      <c r="AG28" s="156"/>
      <c r="AH28" s="157"/>
      <c r="AI28" s="157"/>
      <c r="AJ28" s="157"/>
      <c r="AK28" s="157"/>
      <c r="AL28" s="157"/>
      <c r="AM28" s="157"/>
      <c r="AN28" s="8"/>
      <c r="AO28" s="8"/>
      <c r="AP28" s="8"/>
      <c r="AQ28" s="8"/>
      <c r="AR28" s="8"/>
      <c r="AS28" s="8"/>
      <c r="AT28" s="8"/>
      <c r="AU28" s="8"/>
      <c r="AV28" s="8"/>
      <c r="AW28" s="8"/>
      <c r="AX28" s="8"/>
      <c r="AY28" s="8"/>
      <c r="AZ28" s="8"/>
      <c r="BA28" s="8"/>
      <c r="BB28" s="9"/>
      <c r="BC28" s="35"/>
    </row>
    <row r="29" spans="1:55" ht="7.5" customHeight="1" x14ac:dyDescent="0.25">
      <c r="A29" s="38"/>
      <c r="B29" s="8"/>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35"/>
    </row>
    <row r="30" spans="1:55" ht="7.5" customHeight="1" x14ac:dyDescent="0.25">
      <c r="A30" s="38"/>
      <c r="B30" s="8"/>
      <c r="C30" s="44"/>
      <c r="D30" s="44"/>
      <c r="E30" s="44"/>
      <c r="F30" s="44"/>
      <c r="G30" s="44"/>
      <c r="H30" s="44"/>
      <c r="I30" s="44"/>
      <c r="J30" s="44"/>
      <c r="K30" s="44"/>
      <c r="L30" s="44"/>
      <c r="M30" s="44"/>
      <c r="N30" s="44"/>
      <c r="O30" s="44"/>
      <c r="P30" s="44"/>
      <c r="Q30" s="44"/>
      <c r="R30" s="44"/>
      <c r="S30" s="44"/>
      <c r="T30" s="44"/>
      <c r="U30" s="44"/>
      <c r="V30" s="44"/>
      <c r="W30" s="44"/>
      <c r="X30" s="44"/>
      <c r="Y30" s="44"/>
      <c r="Z30" s="44"/>
      <c r="AA30" s="9"/>
      <c r="AB30" s="9"/>
      <c r="AC30" s="9"/>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9"/>
      <c r="BC30" s="35"/>
    </row>
    <row r="31" spans="1:55" x14ac:dyDescent="0.25">
      <c r="A31" s="38"/>
      <c r="B31" s="8"/>
      <c r="C31" s="158" t="s">
        <v>421</v>
      </c>
      <c r="D31" s="158"/>
      <c r="E31" s="158"/>
      <c r="F31" s="158"/>
      <c r="G31" s="158"/>
      <c r="H31" s="158"/>
      <c r="I31" s="158"/>
      <c r="J31" s="158"/>
      <c r="K31" s="158"/>
      <c r="L31" s="158"/>
      <c r="M31" s="158"/>
      <c r="N31" s="158"/>
      <c r="O31" s="158"/>
      <c r="P31" s="158"/>
      <c r="Q31" s="158"/>
      <c r="R31" s="158"/>
      <c r="S31" s="158"/>
      <c r="T31" s="158"/>
      <c r="U31" s="158"/>
      <c r="V31" s="158"/>
      <c r="W31" s="158"/>
      <c r="X31" s="158"/>
      <c r="Y31" s="158"/>
      <c r="Z31" s="158"/>
      <c r="AA31" s="8"/>
      <c r="AB31" s="9"/>
      <c r="AC31" s="9"/>
      <c r="AD31" s="158" t="s">
        <v>422</v>
      </c>
      <c r="AE31" s="158"/>
      <c r="AF31" s="158"/>
      <c r="AG31" s="158"/>
      <c r="AH31" s="158"/>
      <c r="AI31" s="158"/>
      <c r="AJ31" s="158"/>
      <c r="AK31" s="158"/>
      <c r="AL31" s="158"/>
      <c r="AM31" s="158"/>
      <c r="AN31" s="158"/>
      <c r="AO31" s="158"/>
      <c r="AP31" s="158"/>
      <c r="AQ31" s="158"/>
      <c r="AR31" s="158"/>
      <c r="AS31" s="158"/>
      <c r="AT31" s="158"/>
      <c r="AU31" s="158"/>
      <c r="AV31" s="158"/>
      <c r="AW31" s="158"/>
      <c r="AX31" s="158"/>
      <c r="AY31" s="158"/>
      <c r="AZ31" s="158"/>
      <c r="BA31" s="158"/>
      <c r="BB31" s="9"/>
      <c r="BC31" s="35"/>
    </row>
    <row r="32" spans="1:55" ht="4.5" customHeight="1" x14ac:dyDescent="0.25">
      <c r="A32" s="38"/>
      <c r="B32" s="8"/>
      <c r="C32" s="45"/>
      <c r="D32" s="45"/>
      <c r="E32" s="45"/>
      <c r="F32" s="45"/>
      <c r="G32" s="45"/>
      <c r="H32" s="45"/>
      <c r="I32" s="45"/>
      <c r="J32" s="45"/>
      <c r="K32" s="45"/>
      <c r="L32" s="45"/>
      <c r="M32" s="45"/>
      <c r="N32" s="45"/>
      <c r="O32" s="45"/>
      <c r="P32" s="45"/>
      <c r="Q32" s="45"/>
      <c r="R32" s="45"/>
      <c r="S32" s="45"/>
      <c r="T32" s="45"/>
      <c r="U32" s="45"/>
      <c r="V32" s="45"/>
      <c r="W32" s="45"/>
      <c r="X32" s="45"/>
      <c r="Y32" s="45"/>
      <c r="Z32" s="45"/>
      <c r="AA32" s="8"/>
      <c r="AB32" s="9"/>
      <c r="AC32" s="9"/>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9"/>
      <c r="BC32" s="35"/>
    </row>
    <row r="33" spans="1:55" x14ac:dyDescent="0.25">
      <c r="A33" s="38"/>
      <c r="B33" s="8"/>
      <c r="C33" s="23" t="s">
        <v>416</v>
      </c>
      <c r="D33" s="23"/>
      <c r="E33" s="23"/>
      <c r="F33" s="23"/>
      <c r="G33" s="23"/>
      <c r="H33" s="23"/>
      <c r="I33" s="23"/>
      <c r="J33" s="23"/>
      <c r="K33" s="23"/>
      <c r="L33" s="155"/>
      <c r="M33" s="155"/>
      <c r="N33" s="155"/>
      <c r="O33" s="155"/>
      <c r="P33" s="155"/>
      <c r="Q33" s="155"/>
      <c r="R33" s="155"/>
      <c r="S33" s="155"/>
      <c r="T33" s="155"/>
      <c r="U33" s="155"/>
      <c r="V33" s="155"/>
      <c r="W33" s="155"/>
      <c r="X33" s="155"/>
      <c r="Y33" s="155"/>
      <c r="Z33" s="155"/>
      <c r="AA33" s="9"/>
      <c r="AB33" s="9"/>
      <c r="AC33" s="9"/>
      <c r="AD33" s="23" t="s">
        <v>416</v>
      </c>
      <c r="AE33" s="23"/>
      <c r="AF33" s="23"/>
      <c r="AG33" s="23"/>
      <c r="AH33" s="23"/>
      <c r="AI33" s="23"/>
      <c r="AJ33" s="23"/>
      <c r="AK33" s="23"/>
      <c r="AL33" s="23"/>
      <c r="AM33" s="155"/>
      <c r="AN33" s="155"/>
      <c r="AO33" s="155"/>
      <c r="AP33" s="155"/>
      <c r="AQ33" s="155"/>
      <c r="AR33" s="155"/>
      <c r="AS33" s="155"/>
      <c r="AT33" s="155"/>
      <c r="AU33" s="155"/>
      <c r="AV33" s="155"/>
      <c r="AW33" s="155"/>
      <c r="AX33" s="155"/>
      <c r="AY33" s="155"/>
      <c r="AZ33" s="155"/>
      <c r="BA33" s="155"/>
      <c r="BB33" s="9"/>
      <c r="BC33" s="35"/>
    </row>
    <row r="34" spans="1:55" ht="7.5" customHeight="1" x14ac:dyDescent="0.25">
      <c r="A34" s="38"/>
      <c r="B34" s="8"/>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35"/>
    </row>
    <row r="35" spans="1:55" x14ac:dyDescent="0.25">
      <c r="A35" s="38"/>
      <c r="B35" s="8"/>
      <c r="C35" s="132" t="s">
        <v>415</v>
      </c>
      <c r="D35" s="132"/>
      <c r="E35" s="132"/>
      <c r="F35" s="132"/>
      <c r="G35" s="132"/>
      <c r="H35" s="132"/>
      <c r="I35" s="132"/>
      <c r="J35" s="132"/>
      <c r="K35" s="132"/>
      <c r="L35" s="155"/>
      <c r="M35" s="155"/>
      <c r="N35" s="155"/>
      <c r="O35" s="155"/>
      <c r="P35" s="155"/>
      <c r="Q35" s="155"/>
      <c r="R35" s="155"/>
      <c r="S35" s="155"/>
      <c r="T35" s="155"/>
      <c r="U35" s="155"/>
      <c r="V35" s="155"/>
      <c r="W35" s="155"/>
      <c r="X35" s="155"/>
      <c r="Y35" s="155"/>
      <c r="Z35" s="155"/>
      <c r="AA35" s="8"/>
      <c r="AB35" s="9"/>
      <c r="AC35" s="9"/>
      <c r="AD35" s="132" t="s">
        <v>415</v>
      </c>
      <c r="AE35" s="132"/>
      <c r="AF35" s="132"/>
      <c r="AG35" s="132"/>
      <c r="AH35" s="132"/>
      <c r="AI35" s="132"/>
      <c r="AJ35" s="132"/>
      <c r="AK35" s="132"/>
      <c r="AL35" s="132"/>
      <c r="AM35" s="155"/>
      <c r="AN35" s="155"/>
      <c r="AO35" s="155"/>
      <c r="AP35" s="155"/>
      <c r="AQ35" s="155"/>
      <c r="AR35" s="155"/>
      <c r="AS35" s="155"/>
      <c r="AT35" s="155"/>
      <c r="AU35" s="155"/>
      <c r="AV35" s="155"/>
      <c r="AW35" s="155"/>
      <c r="AX35" s="155"/>
      <c r="AY35" s="155"/>
      <c r="AZ35" s="155"/>
      <c r="BA35" s="155"/>
      <c r="BB35" s="9"/>
      <c r="BC35" s="35"/>
    </row>
    <row r="36" spans="1:55" ht="7.5" customHeight="1" x14ac:dyDescent="0.25">
      <c r="A36" s="38"/>
      <c r="B36" s="8"/>
      <c r="C36" s="8"/>
      <c r="D36" s="8"/>
      <c r="E36" s="8"/>
      <c r="F36" s="8"/>
      <c r="G36" s="8"/>
      <c r="H36" s="8"/>
      <c r="I36" s="8"/>
      <c r="J36" s="8"/>
      <c r="K36" s="8"/>
      <c r="L36" s="8"/>
      <c r="M36" s="8"/>
      <c r="N36" s="8"/>
      <c r="O36" s="8"/>
      <c r="P36" s="8"/>
      <c r="Q36" s="8"/>
      <c r="R36" s="8"/>
      <c r="S36" s="8"/>
      <c r="T36" s="8"/>
      <c r="U36" s="8"/>
      <c r="V36" s="8"/>
      <c r="W36" s="8"/>
      <c r="X36" s="8"/>
      <c r="Y36" s="8"/>
      <c r="Z36" s="8"/>
      <c r="AA36" s="8"/>
      <c r="AB36" s="9"/>
      <c r="AC36" s="9"/>
      <c r="AD36" s="8"/>
      <c r="AE36" s="8"/>
      <c r="AF36" s="8"/>
      <c r="AG36" s="8"/>
      <c r="AH36" s="8"/>
      <c r="AI36" s="8"/>
      <c r="AJ36" s="8"/>
      <c r="AK36" s="8"/>
      <c r="AL36" s="8"/>
      <c r="AM36" s="8"/>
      <c r="AN36" s="8"/>
      <c r="AO36" s="8"/>
      <c r="AP36" s="8"/>
      <c r="AQ36" s="8"/>
      <c r="AR36" s="8"/>
      <c r="AS36" s="8"/>
      <c r="AT36" s="8"/>
      <c r="AU36" s="8"/>
      <c r="AV36" s="8"/>
      <c r="AW36" s="8"/>
      <c r="AX36" s="8"/>
      <c r="AY36" s="8"/>
      <c r="AZ36" s="8"/>
      <c r="BA36" s="8"/>
      <c r="BB36" s="9"/>
      <c r="BC36" s="35"/>
    </row>
    <row r="37" spans="1:55" x14ac:dyDescent="0.25">
      <c r="A37" s="38"/>
      <c r="B37" s="8"/>
      <c r="C37" s="132" t="s">
        <v>4</v>
      </c>
      <c r="D37" s="132"/>
      <c r="E37" s="132"/>
      <c r="F37" s="132"/>
      <c r="G37" s="132"/>
      <c r="H37" s="132"/>
      <c r="I37" s="155"/>
      <c r="J37" s="155"/>
      <c r="K37" s="155"/>
      <c r="L37" s="155"/>
      <c r="M37" s="155"/>
      <c r="N37" s="155"/>
      <c r="O37" s="155"/>
      <c r="P37" s="155"/>
      <c r="Q37" s="155"/>
      <c r="R37" s="155"/>
      <c r="S37" s="155"/>
      <c r="T37" s="155"/>
      <c r="U37" s="155"/>
      <c r="V37" s="155"/>
      <c r="W37" s="155"/>
      <c r="X37" s="155"/>
      <c r="Y37" s="155"/>
      <c r="Z37" s="155"/>
      <c r="AA37" s="8"/>
      <c r="AB37" s="9"/>
      <c r="AC37" s="9"/>
      <c r="AD37" s="132" t="s">
        <v>4</v>
      </c>
      <c r="AE37" s="132"/>
      <c r="AF37" s="132"/>
      <c r="AG37" s="132"/>
      <c r="AH37" s="132"/>
      <c r="AI37" s="132"/>
      <c r="AJ37" s="155"/>
      <c r="AK37" s="155"/>
      <c r="AL37" s="155"/>
      <c r="AM37" s="155"/>
      <c r="AN37" s="155"/>
      <c r="AO37" s="155"/>
      <c r="AP37" s="155"/>
      <c r="AQ37" s="155"/>
      <c r="AR37" s="155"/>
      <c r="AS37" s="155"/>
      <c r="AT37" s="155"/>
      <c r="AU37" s="155"/>
      <c r="AV37" s="155"/>
      <c r="AW37" s="155"/>
      <c r="AX37" s="155"/>
      <c r="AY37" s="155"/>
      <c r="AZ37" s="155"/>
      <c r="BA37" s="155"/>
      <c r="BB37" s="9"/>
      <c r="BC37" s="35"/>
    </row>
    <row r="38" spans="1:55" ht="7.5" customHeight="1" x14ac:dyDescent="0.25">
      <c r="A38" s="38"/>
      <c r="B38" s="8"/>
      <c r="C38" s="8"/>
      <c r="D38" s="8"/>
      <c r="E38" s="8"/>
      <c r="F38" s="8"/>
      <c r="G38" s="8"/>
      <c r="H38" s="8"/>
      <c r="I38" s="8"/>
      <c r="J38" s="8"/>
      <c r="K38" s="8"/>
      <c r="L38" s="8"/>
      <c r="M38" s="8"/>
      <c r="N38" s="8"/>
      <c r="O38" s="8"/>
      <c r="P38" s="8"/>
      <c r="Q38" s="8"/>
      <c r="R38" s="8"/>
      <c r="S38" s="8"/>
      <c r="T38" s="8"/>
      <c r="U38" s="8"/>
      <c r="V38" s="8"/>
      <c r="W38" s="8"/>
      <c r="X38" s="8"/>
      <c r="Y38" s="8"/>
      <c r="Z38" s="8"/>
      <c r="AA38" s="8"/>
      <c r="AB38" s="9"/>
      <c r="AC38" s="9"/>
      <c r="AD38" s="8"/>
      <c r="AE38" s="8"/>
      <c r="AF38" s="8"/>
      <c r="AG38" s="8"/>
      <c r="AH38" s="8"/>
      <c r="AI38" s="8"/>
      <c r="AJ38" s="8"/>
      <c r="AK38" s="8"/>
      <c r="AL38" s="8"/>
      <c r="AM38" s="8"/>
      <c r="AN38" s="8"/>
      <c r="AO38" s="8"/>
      <c r="AP38" s="8"/>
      <c r="AQ38" s="8"/>
      <c r="AR38" s="8"/>
      <c r="AS38" s="8"/>
      <c r="AT38" s="8"/>
      <c r="AU38" s="8"/>
      <c r="AV38" s="8"/>
      <c r="AW38" s="8"/>
      <c r="AX38" s="8"/>
      <c r="AY38" s="8"/>
      <c r="AZ38" s="8"/>
      <c r="BA38" s="8"/>
      <c r="BB38" s="9"/>
      <c r="BC38" s="35"/>
    </row>
    <row r="39" spans="1:55" x14ac:dyDescent="0.25">
      <c r="A39" s="38"/>
      <c r="B39" s="8"/>
      <c r="C39" s="132" t="s">
        <v>5</v>
      </c>
      <c r="D39" s="132"/>
      <c r="E39" s="132"/>
      <c r="F39" s="156"/>
      <c r="G39" s="157"/>
      <c r="H39" s="157"/>
      <c r="I39" s="157"/>
      <c r="J39" s="157"/>
      <c r="K39" s="157"/>
      <c r="L39" s="157"/>
      <c r="M39" s="8"/>
      <c r="N39" s="8"/>
      <c r="O39" s="8"/>
      <c r="P39" s="8"/>
      <c r="Q39" s="8"/>
      <c r="R39" s="8"/>
      <c r="S39" s="8"/>
      <c r="T39" s="8"/>
      <c r="U39" s="8"/>
      <c r="V39" s="8"/>
      <c r="W39" s="8"/>
      <c r="X39" s="8"/>
      <c r="Y39" s="8"/>
      <c r="Z39" s="8"/>
      <c r="AA39" s="8"/>
      <c r="AB39" s="9"/>
      <c r="AC39" s="9"/>
      <c r="AD39" s="132" t="s">
        <v>5</v>
      </c>
      <c r="AE39" s="132"/>
      <c r="AF39" s="132"/>
      <c r="AG39" s="156"/>
      <c r="AH39" s="157"/>
      <c r="AI39" s="157"/>
      <c r="AJ39" s="157"/>
      <c r="AK39" s="157"/>
      <c r="AL39" s="157"/>
      <c r="AM39" s="157"/>
      <c r="AN39" s="8"/>
      <c r="AO39" s="8"/>
      <c r="AP39" s="8"/>
      <c r="AQ39" s="8"/>
      <c r="AR39" s="8"/>
      <c r="AS39" s="8"/>
      <c r="AT39" s="8"/>
      <c r="AU39" s="8"/>
      <c r="AV39" s="8"/>
      <c r="AW39" s="8"/>
      <c r="AX39" s="8"/>
      <c r="AY39" s="8"/>
      <c r="AZ39" s="8"/>
      <c r="BA39" s="8"/>
      <c r="BB39" s="9"/>
      <c r="BC39" s="35"/>
    </row>
    <row r="40" spans="1:55" ht="7.5" customHeight="1" x14ac:dyDescent="0.25">
      <c r="A40" s="38"/>
      <c r="B40" s="8"/>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35"/>
    </row>
    <row r="41" spans="1:55" ht="7.5" customHeight="1" x14ac:dyDescent="0.25">
      <c r="A41" s="38"/>
      <c r="B41" s="8"/>
      <c r="C41" s="44"/>
      <c r="D41" s="44"/>
      <c r="E41" s="44"/>
      <c r="F41" s="44"/>
      <c r="G41" s="44"/>
      <c r="H41" s="44"/>
      <c r="I41" s="44"/>
      <c r="J41" s="44"/>
      <c r="K41" s="44"/>
      <c r="L41" s="44"/>
      <c r="M41" s="44"/>
      <c r="N41" s="44"/>
      <c r="O41" s="44"/>
      <c r="P41" s="44"/>
      <c r="Q41" s="44"/>
      <c r="R41" s="44"/>
      <c r="S41" s="44"/>
      <c r="T41" s="44"/>
      <c r="U41" s="44"/>
      <c r="V41" s="44"/>
      <c r="W41" s="44"/>
      <c r="X41" s="44"/>
      <c r="Y41" s="44"/>
      <c r="Z41" s="44"/>
      <c r="AA41" s="9"/>
      <c r="AB41" s="9"/>
      <c r="AC41" s="9"/>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9"/>
      <c r="BC41" s="35"/>
    </row>
    <row r="42" spans="1:55" x14ac:dyDescent="0.25">
      <c r="A42" s="38"/>
      <c r="B42" s="8"/>
      <c r="C42" s="158" t="s">
        <v>423</v>
      </c>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8"/>
      <c r="AB42" s="9"/>
      <c r="AC42" s="9"/>
      <c r="AD42" s="158" t="s">
        <v>424</v>
      </c>
      <c r="AE42" s="158"/>
      <c r="AF42" s="158"/>
      <c r="AG42" s="158"/>
      <c r="AH42" s="158"/>
      <c r="AI42" s="158"/>
      <c r="AJ42" s="158"/>
      <c r="AK42" s="158"/>
      <c r="AL42" s="158"/>
      <c r="AM42" s="158"/>
      <c r="AN42" s="158"/>
      <c r="AO42" s="158"/>
      <c r="AP42" s="158"/>
      <c r="AQ42" s="158"/>
      <c r="AR42" s="158"/>
      <c r="AS42" s="158"/>
      <c r="AT42" s="158"/>
      <c r="AU42" s="158"/>
      <c r="AV42" s="158"/>
      <c r="AW42" s="158"/>
      <c r="AX42" s="158"/>
      <c r="AY42" s="158"/>
      <c r="AZ42" s="158"/>
      <c r="BA42" s="158"/>
      <c r="BB42" s="9"/>
      <c r="BC42" s="35"/>
    </row>
    <row r="43" spans="1:55" ht="4.5" customHeight="1" x14ac:dyDescent="0.25">
      <c r="A43" s="38"/>
      <c r="B43" s="8"/>
      <c r="C43" s="45"/>
      <c r="D43" s="45"/>
      <c r="E43" s="45"/>
      <c r="F43" s="45"/>
      <c r="G43" s="45"/>
      <c r="H43" s="45"/>
      <c r="I43" s="45"/>
      <c r="J43" s="45"/>
      <c r="K43" s="45"/>
      <c r="L43" s="45"/>
      <c r="M43" s="45"/>
      <c r="N43" s="45"/>
      <c r="O43" s="45"/>
      <c r="P43" s="45"/>
      <c r="Q43" s="45"/>
      <c r="R43" s="45"/>
      <c r="S43" s="45"/>
      <c r="T43" s="45"/>
      <c r="U43" s="45"/>
      <c r="V43" s="45"/>
      <c r="W43" s="45"/>
      <c r="X43" s="45"/>
      <c r="Y43" s="45"/>
      <c r="Z43" s="45"/>
      <c r="AA43" s="8"/>
      <c r="AB43" s="9"/>
      <c r="AC43" s="9"/>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9"/>
      <c r="BC43" s="35"/>
    </row>
    <row r="44" spans="1:55" x14ac:dyDescent="0.25">
      <c r="A44" s="38"/>
      <c r="B44" s="8"/>
      <c r="C44" s="23" t="s">
        <v>416</v>
      </c>
      <c r="D44" s="23"/>
      <c r="E44" s="23"/>
      <c r="F44" s="23"/>
      <c r="G44" s="23"/>
      <c r="H44" s="23"/>
      <c r="I44" s="23"/>
      <c r="J44" s="23"/>
      <c r="K44" s="23"/>
      <c r="L44" s="155"/>
      <c r="M44" s="155"/>
      <c r="N44" s="155"/>
      <c r="O44" s="155"/>
      <c r="P44" s="155"/>
      <c r="Q44" s="155"/>
      <c r="R44" s="155"/>
      <c r="S44" s="155"/>
      <c r="T44" s="155"/>
      <c r="U44" s="155"/>
      <c r="V44" s="155"/>
      <c r="W44" s="155"/>
      <c r="X44" s="155"/>
      <c r="Y44" s="155"/>
      <c r="Z44" s="155"/>
      <c r="AA44" s="9"/>
      <c r="AB44" s="9"/>
      <c r="AC44" s="9"/>
      <c r="AD44" s="23" t="s">
        <v>416</v>
      </c>
      <c r="AE44" s="23"/>
      <c r="AF44" s="23"/>
      <c r="AG44" s="23"/>
      <c r="AH44" s="23"/>
      <c r="AI44" s="23"/>
      <c r="AJ44" s="23"/>
      <c r="AK44" s="23"/>
      <c r="AL44" s="23"/>
      <c r="AM44" s="155"/>
      <c r="AN44" s="155"/>
      <c r="AO44" s="155"/>
      <c r="AP44" s="155"/>
      <c r="AQ44" s="155"/>
      <c r="AR44" s="155"/>
      <c r="AS44" s="155"/>
      <c r="AT44" s="155"/>
      <c r="AU44" s="155"/>
      <c r="AV44" s="155"/>
      <c r="AW44" s="155"/>
      <c r="AX44" s="155"/>
      <c r="AY44" s="155"/>
      <c r="AZ44" s="155"/>
      <c r="BA44" s="155"/>
      <c r="BB44" s="9"/>
      <c r="BC44" s="35"/>
    </row>
    <row r="45" spans="1:55" ht="7.5" customHeight="1" x14ac:dyDescent="0.25">
      <c r="A45" s="38"/>
      <c r="B45" s="8"/>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35"/>
    </row>
    <row r="46" spans="1:55" x14ac:dyDescent="0.25">
      <c r="A46" s="38"/>
      <c r="B46" s="8"/>
      <c r="C46" s="132" t="s">
        <v>415</v>
      </c>
      <c r="D46" s="132"/>
      <c r="E46" s="132"/>
      <c r="F46" s="132"/>
      <c r="G46" s="132"/>
      <c r="H46" s="132"/>
      <c r="I46" s="132"/>
      <c r="J46" s="132"/>
      <c r="K46" s="132"/>
      <c r="L46" s="155"/>
      <c r="M46" s="155"/>
      <c r="N46" s="155"/>
      <c r="O46" s="155"/>
      <c r="P46" s="155"/>
      <c r="Q46" s="155"/>
      <c r="R46" s="155"/>
      <c r="S46" s="155"/>
      <c r="T46" s="155"/>
      <c r="U46" s="155"/>
      <c r="V46" s="155"/>
      <c r="W46" s="155"/>
      <c r="X46" s="155"/>
      <c r="Y46" s="155"/>
      <c r="Z46" s="155"/>
      <c r="AA46" s="8"/>
      <c r="AB46" s="9"/>
      <c r="AC46" s="9"/>
      <c r="AD46" s="132" t="s">
        <v>415</v>
      </c>
      <c r="AE46" s="132"/>
      <c r="AF46" s="132"/>
      <c r="AG46" s="132"/>
      <c r="AH46" s="132"/>
      <c r="AI46" s="132"/>
      <c r="AJ46" s="132"/>
      <c r="AK46" s="132"/>
      <c r="AL46" s="132"/>
      <c r="AM46" s="155"/>
      <c r="AN46" s="155"/>
      <c r="AO46" s="155"/>
      <c r="AP46" s="155"/>
      <c r="AQ46" s="155"/>
      <c r="AR46" s="155"/>
      <c r="AS46" s="155"/>
      <c r="AT46" s="155"/>
      <c r="AU46" s="155"/>
      <c r="AV46" s="155"/>
      <c r="AW46" s="155"/>
      <c r="AX46" s="155"/>
      <c r="AY46" s="155"/>
      <c r="AZ46" s="155"/>
      <c r="BA46" s="155"/>
      <c r="BB46" s="9"/>
      <c r="BC46" s="35"/>
    </row>
    <row r="47" spans="1:55" ht="7.5" customHeight="1" x14ac:dyDescent="0.25">
      <c r="A47" s="38"/>
      <c r="B47" s="8"/>
      <c r="C47" s="8"/>
      <c r="D47" s="8"/>
      <c r="E47" s="8"/>
      <c r="F47" s="8"/>
      <c r="G47" s="8"/>
      <c r="H47" s="8"/>
      <c r="I47" s="8"/>
      <c r="J47" s="8"/>
      <c r="K47" s="8"/>
      <c r="L47" s="8"/>
      <c r="M47" s="8"/>
      <c r="N47" s="8"/>
      <c r="O47" s="8"/>
      <c r="P47" s="8"/>
      <c r="Q47" s="8"/>
      <c r="R47" s="8"/>
      <c r="S47" s="8"/>
      <c r="T47" s="8"/>
      <c r="U47" s="8"/>
      <c r="V47" s="8"/>
      <c r="W47" s="8"/>
      <c r="X47" s="8"/>
      <c r="Y47" s="8"/>
      <c r="Z47" s="8"/>
      <c r="AA47" s="8"/>
      <c r="AB47" s="9"/>
      <c r="AC47" s="9"/>
      <c r="AD47" s="8"/>
      <c r="AE47" s="8"/>
      <c r="AF47" s="8"/>
      <c r="AG47" s="8"/>
      <c r="AH47" s="8"/>
      <c r="AI47" s="8"/>
      <c r="AJ47" s="8"/>
      <c r="AK47" s="8"/>
      <c r="AL47" s="8"/>
      <c r="AM47" s="8"/>
      <c r="AN47" s="8"/>
      <c r="AO47" s="8"/>
      <c r="AP47" s="8"/>
      <c r="AQ47" s="8"/>
      <c r="AR47" s="8"/>
      <c r="AS47" s="8"/>
      <c r="AT47" s="8"/>
      <c r="AU47" s="8"/>
      <c r="AV47" s="8"/>
      <c r="AW47" s="8"/>
      <c r="AX47" s="8"/>
      <c r="AY47" s="8"/>
      <c r="AZ47" s="8"/>
      <c r="BA47" s="8"/>
      <c r="BB47" s="9"/>
      <c r="BC47" s="35"/>
    </row>
    <row r="48" spans="1:55" x14ac:dyDescent="0.25">
      <c r="A48" s="38"/>
      <c r="B48" s="8"/>
      <c r="C48" s="132" t="s">
        <v>4</v>
      </c>
      <c r="D48" s="132"/>
      <c r="E48" s="132"/>
      <c r="F48" s="132"/>
      <c r="G48" s="132"/>
      <c r="H48" s="132"/>
      <c r="I48" s="155"/>
      <c r="J48" s="155"/>
      <c r="K48" s="155"/>
      <c r="L48" s="155"/>
      <c r="M48" s="155"/>
      <c r="N48" s="155"/>
      <c r="O48" s="155"/>
      <c r="P48" s="155"/>
      <c r="Q48" s="155"/>
      <c r="R48" s="155"/>
      <c r="S48" s="155"/>
      <c r="T48" s="155"/>
      <c r="U48" s="155"/>
      <c r="V48" s="155"/>
      <c r="W48" s="155"/>
      <c r="X48" s="155"/>
      <c r="Y48" s="155"/>
      <c r="Z48" s="155"/>
      <c r="AA48" s="8"/>
      <c r="AB48" s="9"/>
      <c r="AC48" s="9"/>
      <c r="AD48" s="132" t="s">
        <v>4</v>
      </c>
      <c r="AE48" s="132"/>
      <c r="AF48" s="132"/>
      <c r="AG48" s="132"/>
      <c r="AH48" s="132"/>
      <c r="AI48" s="132"/>
      <c r="AJ48" s="155"/>
      <c r="AK48" s="155"/>
      <c r="AL48" s="155"/>
      <c r="AM48" s="155"/>
      <c r="AN48" s="155"/>
      <c r="AO48" s="155"/>
      <c r="AP48" s="155"/>
      <c r="AQ48" s="155"/>
      <c r="AR48" s="155"/>
      <c r="AS48" s="155"/>
      <c r="AT48" s="155"/>
      <c r="AU48" s="155"/>
      <c r="AV48" s="155"/>
      <c r="AW48" s="155"/>
      <c r="AX48" s="155"/>
      <c r="AY48" s="155"/>
      <c r="AZ48" s="155"/>
      <c r="BA48" s="155"/>
      <c r="BB48" s="9"/>
      <c r="BC48" s="35"/>
    </row>
    <row r="49" spans="1:55" ht="7.5" customHeight="1" x14ac:dyDescent="0.25">
      <c r="A49" s="38"/>
      <c r="B49" s="8"/>
      <c r="C49" s="8"/>
      <c r="D49" s="8"/>
      <c r="E49" s="8"/>
      <c r="F49" s="8"/>
      <c r="G49" s="8"/>
      <c r="H49" s="8"/>
      <c r="I49" s="8"/>
      <c r="J49" s="8"/>
      <c r="K49" s="8"/>
      <c r="L49" s="8"/>
      <c r="M49" s="8"/>
      <c r="N49" s="8"/>
      <c r="O49" s="8"/>
      <c r="P49" s="8"/>
      <c r="Q49" s="8"/>
      <c r="R49" s="8"/>
      <c r="S49" s="8"/>
      <c r="T49" s="8"/>
      <c r="U49" s="8"/>
      <c r="V49" s="8"/>
      <c r="W49" s="8"/>
      <c r="X49" s="8"/>
      <c r="Y49" s="8"/>
      <c r="Z49" s="8"/>
      <c r="AA49" s="8"/>
      <c r="AB49" s="9"/>
      <c r="AC49" s="9"/>
      <c r="AD49" s="8"/>
      <c r="AE49" s="8"/>
      <c r="AF49" s="8"/>
      <c r="AG49" s="8"/>
      <c r="AH49" s="8"/>
      <c r="AI49" s="8"/>
      <c r="AJ49" s="8"/>
      <c r="AK49" s="8"/>
      <c r="AL49" s="8"/>
      <c r="AM49" s="8"/>
      <c r="AN49" s="8"/>
      <c r="AO49" s="8"/>
      <c r="AP49" s="8"/>
      <c r="AQ49" s="8"/>
      <c r="AR49" s="8"/>
      <c r="AS49" s="8"/>
      <c r="AT49" s="8"/>
      <c r="AU49" s="8"/>
      <c r="AV49" s="8"/>
      <c r="AW49" s="8"/>
      <c r="AX49" s="8"/>
      <c r="AY49" s="8"/>
      <c r="AZ49" s="8"/>
      <c r="BA49" s="8"/>
      <c r="BB49" s="9"/>
      <c r="BC49" s="35"/>
    </row>
    <row r="50" spans="1:55" x14ac:dyDescent="0.25">
      <c r="A50" s="38"/>
      <c r="B50" s="8"/>
      <c r="C50" s="132" t="s">
        <v>5</v>
      </c>
      <c r="D50" s="132"/>
      <c r="E50" s="132"/>
      <c r="F50" s="156"/>
      <c r="G50" s="157"/>
      <c r="H50" s="157"/>
      <c r="I50" s="157"/>
      <c r="J50" s="157"/>
      <c r="K50" s="157"/>
      <c r="L50" s="157"/>
      <c r="M50" s="8"/>
      <c r="N50" s="8"/>
      <c r="O50" s="8"/>
      <c r="P50" s="8"/>
      <c r="Q50" s="8"/>
      <c r="R50" s="8"/>
      <c r="S50" s="8"/>
      <c r="T50" s="8"/>
      <c r="U50" s="8"/>
      <c r="V50" s="8"/>
      <c r="W50" s="8"/>
      <c r="X50" s="8"/>
      <c r="Y50" s="8"/>
      <c r="Z50" s="8"/>
      <c r="AA50" s="8"/>
      <c r="AB50" s="9"/>
      <c r="AC50" s="9"/>
      <c r="AD50" s="132" t="s">
        <v>5</v>
      </c>
      <c r="AE50" s="132"/>
      <c r="AF50" s="132"/>
      <c r="AG50" s="156"/>
      <c r="AH50" s="157"/>
      <c r="AI50" s="157"/>
      <c r="AJ50" s="157"/>
      <c r="AK50" s="157"/>
      <c r="AL50" s="157"/>
      <c r="AM50" s="157"/>
      <c r="AN50" s="8"/>
      <c r="AO50" s="8"/>
      <c r="AP50" s="8"/>
      <c r="AQ50" s="8"/>
      <c r="AR50" s="8"/>
      <c r="AS50" s="8"/>
      <c r="AT50" s="8"/>
      <c r="AU50" s="8"/>
      <c r="AV50" s="8"/>
      <c r="AW50" s="8"/>
      <c r="AX50" s="8"/>
      <c r="AY50" s="8"/>
      <c r="AZ50" s="8"/>
      <c r="BA50" s="8"/>
      <c r="BB50" s="9"/>
      <c r="BC50" s="35"/>
    </row>
    <row r="51" spans="1:55" ht="7.5" customHeight="1" x14ac:dyDescent="0.25">
      <c r="A51" s="38"/>
      <c r="B51" s="8"/>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35"/>
    </row>
    <row r="52" spans="1:55" ht="7.5" customHeight="1" x14ac:dyDescent="0.25">
      <c r="A52" s="38"/>
      <c r="B52" s="8"/>
      <c r="C52" s="44"/>
      <c r="D52" s="44"/>
      <c r="E52" s="44"/>
      <c r="F52" s="44"/>
      <c r="G52" s="44"/>
      <c r="H52" s="44"/>
      <c r="I52" s="44"/>
      <c r="J52" s="44"/>
      <c r="K52" s="44"/>
      <c r="L52" s="44"/>
      <c r="M52" s="44"/>
      <c r="N52" s="44"/>
      <c r="O52" s="44"/>
      <c r="P52" s="44"/>
      <c r="Q52" s="44"/>
      <c r="R52" s="44"/>
      <c r="S52" s="44"/>
      <c r="T52" s="44"/>
      <c r="U52" s="44"/>
      <c r="V52" s="44"/>
      <c r="W52" s="44"/>
      <c r="X52" s="44"/>
      <c r="Y52" s="44"/>
      <c r="Z52" s="44"/>
      <c r="AA52" s="9"/>
      <c r="AB52" s="9"/>
      <c r="AC52" s="9"/>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9"/>
      <c r="BC52" s="35"/>
    </row>
    <row r="53" spans="1:55" x14ac:dyDescent="0.25">
      <c r="A53" s="38"/>
      <c r="B53" s="8"/>
      <c r="C53" s="158" t="s">
        <v>425</v>
      </c>
      <c r="D53" s="158"/>
      <c r="E53" s="158"/>
      <c r="F53" s="158"/>
      <c r="G53" s="158"/>
      <c r="H53" s="158"/>
      <c r="I53" s="158"/>
      <c r="J53" s="158"/>
      <c r="K53" s="158"/>
      <c r="L53" s="158"/>
      <c r="M53" s="158"/>
      <c r="N53" s="158"/>
      <c r="O53" s="158"/>
      <c r="P53" s="158"/>
      <c r="Q53" s="158"/>
      <c r="R53" s="158"/>
      <c r="S53" s="158"/>
      <c r="T53" s="158"/>
      <c r="U53" s="158"/>
      <c r="V53" s="158"/>
      <c r="W53" s="158"/>
      <c r="X53" s="158"/>
      <c r="Y53" s="158"/>
      <c r="Z53" s="158"/>
      <c r="AA53" s="8"/>
      <c r="AB53" s="9"/>
      <c r="AC53" s="9"/>
      <c r="AD53" s="158" t="s">
        <v>426</v>
      </c>
      <c r="AE53" s="158"/>
      <c r="AF53" s="158"/>
      <c r="AG53" s="158"/>
      <c r="AH53" s="158"/>
      <c r="AI53" s="158"/>
      <c r="AJ53" s="158"/>
      <c r="AK53" s="158"/>
      <c r="AL53" s="158"/>
      <c r="AM53" s="158"/>
      <c r="AN53" s="158"/>
      <c r="AO53" s="158"/>
      <c r="AP53" s="158"/>
      <c r="AQ53" s="158"/>
      <c r="AR53" s="158"/>
      <c r="AS53" s="158"/>
      <c r="AT53" s="158"/>
      <c r="AU53" s="158"/>
      <c r="AV53" s="158"/>
      <c r="AW53" s="158"/>
      <c r="AX53" s="158"/>
      <c r="AY53" s="158"/>
      <c r="AZ53" s="158"/>
      <c r="BA53" s="158"/>
      <c r="BB53" s="9"/>
      <c r="BC53" s="35"/>
    </row>
    <row r="54" spans="1:55" ht="4.5" customHeight="1" x14ac:dyDescent="0.25">
      <c r="A54" s="38"/>
      <c r="B54" s="8"/>
      <c r="C54" s="45"/>
      <c r="D54" s="45"/>
      <c r="E54" s="45"/>
      <c r="F54" s="45"/>
      <c r="G54" s="45"/>
      <c r="H54" s="45"/>
      <c r="I54" s="45"/>
      <c r="J54" s="45"/>
      <c r="K54" s="45"/>
      <c r="L54" s="45"/>
      <c r="M54" s="45"/>
      <c r="N54" s="45"/>
      <c r="O54" s="45"/>
      <c r="P54" s="45"/>
      <c r="Q54" s="45"/>
      <c r="R54" s="45"/>
      <c r="S54" s="45"/>
      <c r="T54" s="45"/>
      <c r="U54" s="45"/>
      <c r="V54" s="45"/>
      <c r="W54" s="45"/>
      <c r="X54" s="45"/>
      <c r="Y54" s="45"/>
      <c r="Z54" s="45"/>
      <c r="AA54" s="8"/>
      <c r="AB54" s="9"/>
      <c r="AC54" s="9"/>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9"/>
      <c r="BC54" s="35"/>
    </row>
    <row r="55" spans="1:55" x14ac:dyDescent="0.25">
      <c r="A55" s="38"/>
      <c r="B55" s="8"/>
      <c r="C55" s="23" t="s">
        <v>416</v>
      </c>
      <c r="D55" s="23"/>
      <c r="E55" s="23"/>
      <c r="F55" s="23"/>
      <c r="G55" s="23"/>
      <c r="H55" s="23"/>
      <c r="I55" s="23"/>
      <c r="J55" s="23"/>
      <c r="K55" s="23"/>
      <c r="L55" s="155"/>
      <c r="M55" s="155"/>
      <c r="N55" s="155"/>
      <c r="O55" s="155"/>
      <c r="P55" s="155"/>
      <c r="Q55" s="155"/>
      <c r="R55" s="155"/>
      <c r="S55" s="155"/>
      <c r="T55" s="155"/>
      <c r="U55" s="155"/>
      <c r="V55" s="155"/>
      <c r="W55" s="155"/>
      <c r="X55" s="155"/>
      <c r="Y55" s="155"/>
      <c r="Z55" s="155"/>
      <c r="AA55" s="9"/>
      <c r="AB55" s="9"/>
      <c r="AC55" s="9"/>
      <c r="AD55" s="23" t="s">
        <v>416</v>
      </c>
      <c r="AE55" s="23"/>
      <c r="AF55" s="23"/>
      <c r="AG55" s="23"/>
      <c r="AH55" s="23"/>
      <c r="AI55" s="23"/>
      <c r="AJ55" s="23"/>
      <c r="AK55" s="23"/>
      <c r="AL55" s="23"/>
      <c r="AM55" s="155"/>
      <c r="AN55" s="155"/>
      <c r="AO55" s="155"/>
      <c r="AP55" s="155"/>
      <c r="AQ55" s="155"/>
      <c r="AR55" s="155"/>
      <c r="AS55" s="155"/>
      <c r="AT55" s="155"/>
      <c r="AU55" s="155"/>
      <c r="AV55" s="155"/>
      <c r="AW55" s="155"/>
      <c r="AX55" s="155"/>
      <c r="AY55" s="155"/>
      <c r="AZ55" s="155"/>
      <c r="BA55" s="155"/>
      <c r="BB55" s="9"/>
      <c r="BC55" s="35"/>
    </row>
    <row r="56" spans="1:55" ht="7.5" customHeight="1" x14ac:dyDescent="0.25">
      <c r="A56" s="38"/>
      <c r="B56" s="8"/>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35"/>
    </row>
    <row r="57" spans="1:55" x14ac:dyDescent="0.25">
      <c r="A57" s="38"/>
      <c r="B57" s="8"/>
      <c r="C57" s="132" t="s">
        <v>415</v>
      </c>
      <c r="D57" s="132"/>
      <c r="E57" s="132"/>
      <c r="F57" s="132"/>
      <c r="G57" s="132"/>
      <c r="H57" s="132"/>
      <c r="I57" s="132"/>
      <c r="J57" s="132"/>
      <c r="K57" s="132"/>
      <c r="L57" s="155"/>
      <c r="M57" s="155"/>
      <c r="N57" s="155"/>
      <c r="O57" s="155"/>
      <c r="P57" s="155"/>
      <c r="Q57" s="155"/>
      <c r="R57" s="155"/>
      <c r="S57" s="155"/>
      <c r="T57" s="155"/>
      <c r="U57" s="155"/>
      <c r="V57" s="155"/>
      <c r="W57" s="155"/>
      <c r="X57" s="155"/>
      <c r="Y57" s="155"/>
      <c r="Z57" s="155"/>
      <c r="AA57" s="8"/>
      <c r="AB57" s="9"/>
      <c r="AC57" s="9"/>
      <c r="AD57" s="132" t="s">
        <v>415</v>
      </c>
      <c r="AE57" s="132"/>
      <c r="AF57" s="132"/>
      <c r="AG57" s="132"/>
      <c r="AH57" s="132"/>
      <c r="AI57" s="132"/>
      <c r="AJ57" s="132"/>
      <c r="AK57" s="132"/>
      <c r="AL57" s="132"/>
      <c r="AM57" s="155"/>
      <c r="AN57" s="155"/>
      <c r="AO57" s="155"/>
      <c r="AP57" s="155"/>
      <c r="AQ57" s="155"/>
      <c r="AR57" s="155"/>
      <c r="AS57" s="155"/>
      <c r="AT57" s="155"/>
      <c r="AU57" s="155"/>
      <c r="AV57" s="155"/>
      <c r="AW57" s="155"/>
      <c r="AX57" s="155"/>
      <c r="AY57" s="155"/>
      <c r="AZ57" s="155"/>
      <c r="BA57" s="155"/>
      <c r="BB57" s="9"/>
      <c r="BC57" s="35"/>
    </row>
    <row r="58" spans="1:55" ht="7.5" customHeight="1" x14ac:dyDescent="0.25">
      <c r="A58" s="38"/>
      <c r="B58" s="8"/>
      <c r="C58" s="8"/>
      <c r="D58" s="8"/>
      <c r="E58" s="8"/>
      <c r="F58" s="8"/>
      <c r="G58" s="8"/>
      <c r="H58" s="8"/>
      <c r="I58" s="8"/>
      <c r="J58" s="8"/>
      <c r="K58" s="8"/>
      <c r="L58" s="8"/>
      <c r="M58" s="8"/>
      <c r="N58" s="8"/>
      <c r="O58" s="8"/>
      <c r="P58" s="8"/>
      <c r="Q58" s="8"/>
      <c r="R58" s="8"/>
      <c r="S58" s="8"/>
      <c r="T58" s="8"/>
      <c r="U58" s="8"/>
      <c r="V58" s="8"/>
      <c r="W58" s="8"/>
      <c r="X58" s="8"/>
      <c r="Y58" s="8"/>
      <c r="Z58" s="8"/>
      <c r="AA58" s="8"/>
      <c r="AB58" s="9"/>
      <c r="AC58" s="9"/>
      <c r="AD58" s="8"/>
      <c r="AE58" s="8"/>
      <c r="AF58" s="8"/>
      <c r="AG58" s="8"/>
      <c r="AH58" s="8"/>
      <c r="AI58" s="8"/>
      <c r="AJ58" s="8"/>
      <c r="AK58" s="8"/>
      <c r="AL58" s="8"/>
      <c r="AM58" s="8"/>
      <c r="AN58" s="8"/>
      <c r="AO58" s="8"/>
      <c r="AP58" s="8"/>
      <c r="AQ58" s="8"/>
      <c r="AR58" s="8"/>
      <c r="AS58" s="8"/>
      <c r="AT58" s="8"/>
      <c r="AU58" s="8"/>
      <c r="AV58" s="8"/>
      <c r="AW58" s="8"/>
      <c r="AX58" s="8"/>
      <c r="AY58" s="8"/>
      <c r="AZ58" s="8"/>
      <c r="BA58" s="8"/>
      <c r="BB58" s="9"/>
      <c r="BC58" s="35"/>
    </row>
    <row r="59" spans="1:55" x14ac:dyDescent="0.25">
      <c r="A59" s="38"/>
      <c r="B59" s="8"/>
      <c r="C59" s="132" t="s">
        <v>4</v>
      </c>
      <c r="D59" s="132"/>
      <c r="E59" s="132"/>
      <c r="F59" s="132"/>
      <c r="G59" s="132"/>
      <c r="H59" s="132"/>
      <c r="I59" s="155"/>
      <c r="J59" s="155"/>
      <c r="K59" s="155"/>
      <c r="L59" s="155"/>
      <c r="M59" s="155"/>
      <c r="N59" s="155"/>
      <c r="O59" s="155"/>
      <c r="P59" s="155"/>
      <c r="Q59" s="155"/>
      <c r="R59" s="155"/>
      <c r="S59" s="155"/>
      <c r="T59" s="155"/>
      <c r="U59" s="155"/>
      <c r="V59" s="155"/>
      <c r="W59" s="155"/>
      <c r="X59" s="155"/>
      <c r="Y59" s="155"/>
      <c r="Z59" s="155"/>
      <c r="AA59" s="8"/>
      <c r="AB59" s="9"/>
      <c r="AC59" s="9"/>
      <c r="AD59" s="132" t="s">
        <v>4</v>
      </c>
      <c r="AE59" s="132"/>
      <c r="AF59" s="132"/>
      <c r="AG59" s="132"/>
      <c r="AH59" s="132"/>
      <c r="AI59" s="132"/>
      <c r="AJ59" s="155"/>
      <c r="AK59" s="155"/>
      <c r="AL59" s="155"/>
      <c r="AM59" s="155"/>
      <c r="AN59" s="155"/>
      <c r="AO59" s="155"/>
      <c r="AP59" s="155"/>
      <c r="AQ59" s="155"/>
      <c r="AR59" s="155"/>
      <c r="AS59" s="155"/>
      <c r="AT59" s="155"/>
      <c r="AU59" s="155"/>
      <c r="AV59" s="155"/>
      <c r="AW59" s="155"/>
      <c r="AX59" s="155"/>
      <c r="AY59" s="155"/>
      <c r="AZ59" s="155"/>
      <c r="BA59" s="155"/>
      <c r="BB59" s="9"/>
      <c r="BC59" s="35"/>
    </row>
    <row r="60" spans="1:55" ht="7.5" customHeight="1" x14ac:dyDescent="0.25">
      <c r="A60" s="38"/>
      <c r="B60" s="8"/>
      <c r="C60" s="8"/>
      <c r="D60" s="8"/>
      <c r="E60" s="8"/>
      <c r="F60" s="8"/>
      <c r="G60" s="8"/>
      <c r="H60" s="8"/>
      <c r="I60" s="8"/>
      <c r="J60" s="8"/>
      <c r="K60" s="8"/>
      <c r="L60" s="8"/>
      <c r="M60" s="8"/>
      <c r="N60" s="8"/>
      <c r="O60" s="8"/>
      <c r="P60" s="8"/>
      <c r="Q60" s="8"/>
      <c r="R60" s="8"/>
      <c r="S60" s="8"/>
      <c r="T60" s="8"/>
      <c r="U60" s="8"/>
      <c r="V60" s="8"/>
      <c r="W60" s="8"/>
      <c r="X60" s="8"/>
      <c r="Y60" s="8"/>
      <c r="Z60" s="8"/>
      <c r="AA60" s="8"/>
      <c r="AB60" s="9"/>
      <c r="AC60" s="9"/>
      <c r="AD60" s="8"/>
      <c r="AE60" s="8"/>
      <c r="AF60" s="8"/>
      <c r="AG60" s="8"/>
      <c r="AH60" s="8"/>
      <c r="AI60" s="8"/>
      <c r="AJ60" s="8"/>
      <c r="AK60" s="8"/>
      <c r="AL60" s="8"/>
      <c r="AM60" s="8"/>
      <c r="AN60" s="8"/>
      <c r="AO60" s="8"/>
      <c r="AP60" s="8"/>
      <c r="AQ60" s="8"/>
      <c r="AR60" s="8"/>
      <c r="AS60" s="8"/>
      <c r="AT60" s="8"/>
      <c r="AU60" s="8"/>
      <c r="AV60" s="8"/>
      <c r="AW60" s="8"/>
      <c r="AX60" s="8"/>
      <c r="AY60" s="8"/>
      <c r="AZ60" s="8"/>
      <c r="BA60" s="8"/>
      <c r="BB60" s="9"/>
      <c r="BC60" s="35"/>
    </row>
    <row r="61" spans="1:55" x14ac:dyDescent="0.25">
      <c r="A61" s="38"/>
      <c r="B61" s="8"/>
      <c r="C61" s="132" t="s">
        <v>5</v>
      </c>
      <c r="D61" s="132"/>
      <c r="E61" s="132"/>
      <c r="F61" s="156"/>
      <c r="G61" s="156"/>
      <c r="H61" s="156"/>
      <c r="I61" s="156"/>
      <c r="J61" s="156"/>
      <c r="K61" s="156"/>
      <c r="L61" s="156"/>
      <c r="M61" s="8"/>
      <c r="N61" s="8"/>
      <c r="O61" s="8"/>
      <c r="P61" s="8"/>
      <c r="Q61" s="8"/>
      <c r="R61" s="8"/>
      <c r="S61" s="8"/>
      <c r="T61" s="8"/>
      <c r="U61" s="8"/>
      <c r="V61" s="8"/>
      <c r="W61" s="8"/>
      <c r="X61" s="8"/>
      <c r="Y61" s="8"/>
      <c r="Z61" s="8"/>
      <c r="AA61" s="8"/>
      <c r="AB61" s="9"/>
      <c r="AC61" s="9"/>
      <c r="AD61" s="132" t="s">
        <v>5</v>
      </c>
      <c r="AE61" s="132"/>
      <c r="AF61" s="132"/>
      <c r="AG61" s="156"/>
      <c r="AH61" s="157"/>
      <c r="AI61" s="157"/>
      <c r="AJ61" s="157"/>
      <c r="AK61" s="157"/>
      <c r="AL61" s="157"/>
      <c r="AM61" s="157"/>
      <c r="AN61" s="8"/>
      <c r="AO61" s="8"/>
      <c r="AP61" s="8"/>
      <c r="AQ61" s="8"/>
      <c r="AR61" s="8"/>
      <c r="AS61" s="8"/>
      <c r="AT61" s="8"/>
      <c r="AU61" s="8"/>
      <c r="AV61" s="8"/>
      <c r="AW61" s="8"/>
      <c r="AX61" s="8"/>
      <c r="AY61" s="8"/>
      <c r="AZ61" s="8"/>
      <c r="BA61" s="8"/>
      <c r="BB61" s="9"/>
      <c r="BC61" s="35"/>
    </row>
    <row r="62" spans="1:55" ht="7.5" customHeight="1" x14ac:dyDescent="0.25">
      <c r="A62" s="38"/>
      <c r="B62" s="8"/>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35"/>
    </row>
    <row r="63" spans="1:55" ht="7.5" customHeight="1" thickBot="1" x14ac:dyDescent="0.3">
      <c r="A63" s="40"/>
      <c r="B63" s="41"/>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3"/>
    </row>
    <row r="64" spans="1:55" ht="16.5" thickTop="1" x14ac:dyDescent="0.25"/>
  </sheetData>
  <sheetProtection algorithmName="SHA-512" hashValue="u2eWNeKVc1DYCtclwxCJOuNM6JBx0gsRr1LTLe3dkJu0IvQxdUTVGeHj3RFJv6oRzPc6uA9HAXxXccbj1NbVkQ==" saltValue="HjVF0uOUKukEysztwTAWnw==" spinCount="100000" sheet="1" selectLockedCells="1"/>
  <mergeCells count="84">
    <mergeCell ref="C4:BA7"/>
    <mergeCell ref="C9:Z9"/>
    <mergeCell ref="C13:K13"/>
    <mergeCell ref="C15:H15"/>
    <mergeCell ref="AD9:BA9"/>
    <mergeCell ref="AD17:AF17"/>
    <mergeCell ref="AG17:AM17"/>
    <mergeCell ref="C17:E17"/>
    <mergeCell ref="L11:Z11"/>
    <mergeCell ref="L13:Z13"/>
    <mergeCell ref="I15:Z15"/>
    <mergeCell ref="F17:L17"/>
    <mergeCell ref="AM11:BA11"/>
    <mergeCell ref="AD13:AL13"/>
    <mergeCell ref="AM13:BA13"/>
    <mergeCell ref="AD15:AI15"/>
    <mergeCell ref="AJ15:BA15"/>
    <mergeCell ref="C20:Z20"/>
    <mergeCell ref="AD20:BA20"/>
    <mergeCell ref="L22:Z22"/>
    <mergeCell ref="AM22:BA22"/>
    <mergeCell ref="C24:K24"/>
    <mergeCell ref="L24:Z24"/>
    <mergeCell ref="AD24:AL24"/>
    <mergeCell ref="AM24:BA24"/>
    <mergeCell ref="C26:H26"/>
    <mergeCell ref="I26:Z26"/>
    <mergeCell ref="AD26:AI26"/>
    <mergeCell ref="AJ26:BA26"/>
    <mergeCell ref="C28:E28"/>
    <mergeCell ref="F28:L28"/>
    <mergeCell ref="AD28:AF28"/>
    <mergeCell ref="AG28:AM28"/>
    <mergeCell ref="C31:Z31"/>
    <mergeCell ref="AD31:BA31"/>
    <mergeCell ref="L33:Z33"/>
    <mergeCell ref="AM33:BA33"/>
    <mergeCell ref="C35:K35"/>
    <mergeCell ref="L35:Z35"/>
    <mergeCell ref="AD35:AL35"/>
    <mergeCell ref="AM35:BA35"/>
    <mergeCell ref="C37:H37"/>
    <mergeCell ref="I37:Z37"/>
    <mergeCell ref="AD37:AI37"/>
    <mergeCell ref="AJ37:BA37"/>
    <mergeCell ref="C39:E39"/>
    <mergeCell ref="F39:L39"/>
    <mergeCell ref="AD39:AF39"/>
    <mergeCell ref="AG39:AM39"/>
    <mergeCell ref="AD42:BA42"/>
    <mergeCell ref="L44:Z44"/>
    <mergeCell ref="AM44:BA44"/>
    <mergeCell ref="C46:K46"/>
    <mergeCell ref="L46:Z46"/>
    <mergeCell ref="AD46:AL46"/>
    <mergeCell ref="AM46:BA46"/>
    <mergeCell ref="C61:E61"/>
    <mergeCell ref="F61:L61"/>
    <mergeCell ref="AD61:AF61"/>
    <mergeCell ref="AG61:AM61"/>
    <mergeCell ref="C53:Z53"/>
    <mergeCell ref="AD53:BA53"/>
    <mergeCell ref="L55:Z55"/>
    <mergeCell ref="AM55:BA55"/>
    <mergeCell ref="C57:K57"/>
    <mergeCell ref="L57:Z57"/>
    <mergeCell ref="AD57:AL57"/>
    <mergeCell ref="AM57:BA57"/>
    <mergeCell ref="A1:BC1"/>
    <mergeCell ref="B2:BB2"/>
    <mergeCell ref="A3:BC3"/>
    <mergeCell ref="C59:H59"/>
    <mergeCell ref="I59:Z59"/>
    <mergeCell ref="AD59:AI59"/>
    <mergeCell ref="AJ59:BA59"/>
    <mergeCell ref="C48:H48"/>
    <mergeCell ref="I48:Z48"/>
    <mergeCell ref="AD48:AI48"/>
    <mergeCell ref="AJ48:BA48"/>
    <mergeCell ref="C50:E50"/>
    <mergeCell ref="F50:L50"/>
    <mergeCell ref="AD50:AF50"/>
    <mergeCell ref="AG50:AM50"/>
    <mergeCell ref="C42:Z42"/>
  </mergeCells>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5340ECB-8279-4C6B-BEC1-7BD8C5D1A0A7}">
          <x14:formula1>
            <xm:f>'Population Data'!$B$2:$B$366</xm:f>
          </x14:formula1>
          <xm:sqref>L11:Z11 AM11:BA11 L22:Z22 AM22:BA22 L33:Z33 AM33:BA33 AM44:BA44 L44:Z44 L55:Z55 AM55:BA55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DJ53"/>
  <sheetViews>
    <sheetView zoomScaleNormal="100" workbookViewId="0">
      <pane ySplit="9" topLeftCell="A10" activePane="bottomLeft" state="frozen"/>
      <selection pane="bottomLeft" activeCell="AC18" sqref="AC18:BU18"/>
    </sheetView>
  </sheetViews>
  <sheetFormatPr defaultColWidth="8.7109375" defaultRowHeight="15" x14ac:dyDescent="0.25"/>
  <cols>
    <col min="1" max="1" width="1.42578125" style="106" customWidth="1"/>
    <col min="2" max="2" width="2.28515625" style="106" customWidth="1"/>
    <col min="3" max="18" width="1.85546875" style="106" customWidth="1"/>
    <col min="19" max="19" width="1.7109375" style="106" customWidth="1"/>
    <col min="20" max="91" width="1.85546875" style="106" customWidth="1"/>
    <col min="92" max="92" width="0.7109375" style="106" customWidth="1"/>
    <col min="93" max="93" width="8.7109375" style="106"/>
    <col min="94" max="94" width="17.5703125" style="106" customWidth="1"/>
    <col min="95" max="16384" width="8.7109375" style="106"/>
  </cols>
  <sheetData>
    <row r="1" spans="1:114" s="6" customFormat="1" ht="39" customHeight="1" thickTop="1" x14ac:dyDescent="0.25">
      <c r="A1" s="98"/>
      <c r="B1" s="149" t="s">
        <v>413</v>
      </c>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49"/>
      <c r="BD1" s="149"/>
      <c r="BE1" s="149"/>
      <c r="BF1" s="149"/>
      <c r="BG1" s="149"/>
      <c r="BH1" s="149"/>
      <c r="BI1" s="149"/>
      <c r="BJ1" s="149"/>
      <c r="BK1" s="149"/>
      <c r="BL1" s="149"/>
      <c r="BM1" s="149"/>
      <c r="BN1" s="149"/>
      <c r="BO1" s="149"/>
      <c r="BP1" s="149"/>
      <c r="BQ1" s="149"/>
      <c r="BR1" s="149"/>
      <c r="BS1" s="149"/>
      <c r="BT1" s="149"/>
      <c r="BU1" s="149"/>
      <c r="BV1" s="149"/>
      <c r="BW1" s="149"/>
      <c r="BX1" s="149"/>
      <c r="BY1" s="149"/>
      <c r="BZ1" s="149"/>
      <c r="CA1" s="149"/>
      <c r="CB1" s="149"/>
      <c r="CC1" s="149"/>
      <c r="CD1" s="149"/>
      <c r="CE1" s="149"/>
      <c r="CF1" s="149"/>
      <c r="CG1" s="149"/>
      <c r="CH1" s="149"/>
      <c r="CI1" s="149"/>
      <c r="CJ1" s="149"/>
      <c r="CK1" s="149"/>
      <c r="CL1" s="149"/>
      <c r="CM1" s="149"/>
      <c r="CN1" s="150"/>
      <c r="CO1" s="28"/>
      <c r="CP1" s="28"/>
      <c r="CQ1" s="28"/>
      <c r="CR1" s="28"/>
      <c r="CS1" s="28"/>
      <c r="CT1" s="28"/>
      <c r="CU1" s="28"/>
      <c r="CV1" s="28"/>
      <c r="CW1" s="28"/>
      <c r="CX1" s="28"/>
      <c r="CY1" s="28"/>
      <c r="CZ1" s="28"/>
      <c r="DA1" s="28"/>
      <c r="DB1" s="28"/>
      <c r="DC1" s="28"/>
      <c r="DD1" s="28"/>
    </row>
    <row r="2" spans="1:114" s="6" customFormat="1" ht="18.75" x14ac:dyDescent="0.25">
      <c r="A2" s="38"/>
      <c r="B2" s="99"/>
      <c r="C2" s="147" t="s">
        <v>963</v>
      </c>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c r="AZ2" s="147"/>
      <c r="BA2" s="147"/>
      <c r="BB2" s="147"/>
      <c r="BC2" s="147"/>
      <c r="BD2" s="147"/>
      <c r="BE2" s="147"/>
      <c r="BF2" s="147"/>
      <c r="BG2" s="147"/>
      <c r="BH2" s="147"/>
      <c r="BI2" s="147"/>
      <c r="BJ2" s="147"/>
      <c r="BK2" s="147"/>
      <c r="BL2" s="147"/>
      <c r="BM2" s="147"/>
      <c r="BN2" s="147"/>
      <c r="BO2" s="147"/>
      <c r="BP2" s="147"/>
      <c r="BQ2" s="147"/>
      <c r="BR2" s="147"/>
      <c r="BS2" s="147"/>
      <c r="BT2" s="147"/>
      <c r="BU2" s="147"/>
      <c r="BV2" s="147"/>
      <c r="BW2" s="147"/>
      <c r="BX2" s="147"/>
      <c r="BY2" s="147"/>
      <c r="BZ2" s="147"/>
      <c r="CA2" s="147"/>
      <c r="CB2" s="147"/>
      <c r="CC2" s="147"/>
      <c r="CD2" s="147"/>
      <c r="CE2" s="147"/>
      <c r="CF2" s="147"/>
      <c r="CG2" s="147"/>
      <c r="CH2" s="147"/>
      <c r="CI2" s="147"/>
      <c r="CJ2" s="147"/>
      <c r="CK2" s="147"/>
      <c r="CL2" s="147"/>
      <c r="CM2" s="147"/>
      <c r="CN2" s="31"/>
      <c r="CO2" s="28"/>
      <c r="CP2" s="28"/>
      <c r="CQ2" s="28"/>
      <c r="CR2" s="28"/>
      <c r="CS2" s="28"/>
      <c r="CT2" s="28"/>
      <c r="CU2" s="28"/>
      <c r="CV2" s="28"/>
      <c r="CW2" s="28"/>
      <c r="CX2" s="28"/>
      <c r="CY2" s="28"/>
      <c r="CZ2" s="28"/>
      <c r="DA2" s="28"/>
      <c r="DB2" s="28"/>
      <c r="DC2" s="28"/>
      <c r="DD2" s="28"/>
    </row>
    <row r="3" spans="1:114" s="6" customFormat="1" ht="31.15" customHeight="1" x14ac:dyDescent="0.25">
      <c r="A3" s="38"/>
      <c r="B3" s="152" t="s">
        <v>879</v>
      </c>
      <c r="C3" s="152"/>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c r="BT3" s="152"/>
      <c r="BU3" s="152"/>
      <c r="BV3" s="152"/>
      <c r="BW3" s="152"/>
      <c r="BX3" s="152"/>
      <c r="BY3" s="152"/>
      <c r="BZ3" s="152"/>
      <c r="CA3" s="152"/>
      <c r="CB3" s="152"/>
      <c r="CC3" s="152"/>
      <c r="CD3" s="152"/>
      <c r="CE3" s="152"/>
      <c r="CF3" s="152"/>
      <c r="CG3" s="152"/>
      <c r="CH3" s="152"/>
      <c r="CI3" s="152"/>
      <c r="CJ3" s="152"/>
      <c r="CK3" s="152"/>
      <c r="CL3" s="152"/>
      <c r="CM3" s="152"/>
      <c r="CN3" s="153"/>
      <c r="CO3" s="28"/>
      <c r="CP3" s="28"/>
      <c r="CQ3" s="28"/>
      <c r="CR3" s="28"/>
      <c r="CS3" s="28"/>
      <c r="CT3" s="28"/>
      <c r="CU3" s="28"/>
      <c r="CV3" s="28"/>
      <c r="CW3" s="28"/>
      <c r="CX3" s="28"/>
      <c r="CY3" s="28"/>
      <c r="CZ3" s="28"/>
      <c r="DA3" s="28"/>
      <c r="DB3" s="28"/>
      <c r="DC3" s="28"/>
      <c r="DD3" s="28"/>
    </row>
    <row r="4" spans="1:114" ht="15.6" customHeight="1" x14ac:dyDescent="0.25">
      <c r="A4" s="100"/>
      <c r="B4" s="101"/>
      <c r="C4" s="101"/>
      <c r="D4" s="101"/>
      <c r="E4" s="138" t="s">
        <v>416</v>
      </c>
      <c r="F4" s="138"/>
      <c r="G4" s="138"/>
      <c r="H4" s="138"/>
      <c r="I4" s="138"/>
      <c r="J4" s="138"/>
      <c r="K4" s="138"/>
      <c r="L4" s="138"/>
      <c r="M4" s="138"/>
      <c r="N4" s="138"/>
      <c r="O4" s="204" t="str">
        <f>IF('Cover Sheet'!U6="","",'Cover Sheet'!U6)</f>
        <v/>
      </c>
      <c r="P4" s="204"/>
      <c r="Q4" s="204"/>
      <c r="R4" s="204"/>
      <c r="S4" s="204"/>
      <c r="T4" s="204"/>
      <c r="U4" s="204"/>
      <c r="V4" s="204"/>
      <c r="W4" s="204"/>
      <c r="X4" s="204"/>
      <c r="Y4" s="204"/>
      <c r="Z4" s="204"/>
      <c r="AA4" s="204"/>
      <c r="AB4" s="204"/>
      <c r="AC4" s="204"/>
      <c r="AD4" s="204"/>
      <c r="AE4" s="204"/>
      <c r="AF4" s="204"/>
      <c r="AG4" s="204"/>
      <c r="AH4" s="24"/>
      <c r="AI4" s="24"/>
      <c r="AJ4" s="24"/>
      <c r="AK4" s="24"/>
      <c r="AL4" s="24"/>
      <c r="AM4" s="24"/>
      <c r="AN4" s="24"/>
      <c r="AO4" s="24"/>
      <c r="AP4" s="203" t="s">
        <v>373</v>
      </c>
      <c r="AQ4" s="203"/>
      <c r="AR4" s="203"/>
      <c r="AS4" s="203"/>
      <c r="AT4" s="203"/>
      <c r="AU4" s="203"/>
      <c r="AV4" s="203"/>
      <c r="AW4" s="203"/>
      <c r="AX4" s="203"/>
      <c r="AY4" s="203"/>
      <c r="AZ4" s="203"/>
      <c r="BA4" s="203"/>
      <c r="BB4" s="203"/>
      <c r="BC4" s="203"/>
      <c r="BD4" s="203"/>
      <c r="BE4" s="205" t="str">
        <f>IF(O4="","",IF(O6="",VLOOKUP(O4,'Population Data'!B2:G367,6,FALSE),IF(O6="Single Department",VLOOKUP(O4,'Population Data'!B2:G367,6,FALSE),VLOOKUP(O4,'Population Data'!B2:G367,6,FALSE)+IFERROR(VLOOKUP('Supporting Regional Applicants'!L11,'Population Data'!B2:G367,6,FALSE),0)+IFERROR(VLOOKUP('Supporting Regional Applicants'!L22,'Population Data'!B2:G367,6,FALSE),0)+IFERROR(VLOOKUP('Supporting Regional Applicants'!L33,'Population Data'!B2:G367,6,FALSE),0)+IFERROR(VLOOKUP('Supporting Regional Applicants'!L44,'Population Data'!B2:G367,6,FALSE),0)+IFERROR(VLOOKUP('Supporting Regional Applicants'!L55,'Population Data'!B2:G367,6,FALSE),0)+IFERROR(VLOOKUP('Supporting Regional Applicants'!AM11,'Population Data'!B2:G367,6,FALSE),0)+IFERROR(VLOOKUP('Supporting Regional Applicants'!AM22,'Population Data'!B2:G367,6,FALSE),0)+IFERROR(VLOOKUP('Supporting Regional Applicants'!AM33,'Population Data'!B2:G367,6,FALSE),0)+IFERROR(VLOOKUP('Supporting Regional Applicants'!AM44,'Population Data'!B2:G367,6,FALSE),0)+IFERROR(VLOOKUP('Supporting Regional Applicants'!AM55,'Population Data'!B2:G367,6,FALSE),0))))</f>
        <v/>
      </c>
      <c r="BF4" s="205"/>
      <c r="BG4" s="205"/>
      <c r="BH4" s="205"/>
      <c r="BI4" s="205"/>
      <c r="BJ4" s="205"/>
      <c r="BK4" s="205"/>
      <c r="BL4" s="103"/>
      <c r="BM4" s="103"/>
      <c r="BN4" s="103"/>
      <c r="BO4" s="103"/>
      <c r="BP4" s="103"/>
      <c r="BQ4" s="103"/>
      <c r="BR4" s="103"/>
      <c r="BS4" s="103"/>
      <c r="BT4" s="103"/>
      <c r="BU4" s="103"/>
      <c r="BV4" s="103"/>
      <c r="BW4" s="103"/>
      <c r="BX4" s="103"/>
      <c r="BY4" s="103"/>
      <c r="BZ4" s="103"/>
      <c r="CA4" s="103"/>
      <c r="CB4" s="103"/>
      <c r="CC4" s="103"/>
      <c r="CD4" s="103"/>
      <c r="CE4" s="24"/>
      <c r="CF4" s="101"/>
      <c r="CG4" s="101"/>
      <c r="CH4" s="101"/>
      <c r="CI4" s="101"/>
      <c r="CJ4" s="101"/>
      <c r="CK4" s="101"/>
      <c r="CL4" s="101"/>
      <c r="CM4" s="101"/>
      <c r="CN4" s="104"/>
      <c r="CO4" s="105"/>
      <c r="CP4" s="105"/>
      <c r="CQ4" s="105"/>
      <c r="CR4" s="105"/>
      <c r="CS4" s="105"/>
      <c r="CT4" s="105"/>
      <c r="CU4" s="105"/>
      <c r="CV4" s="105"/>
      <c r="CW4" s="105"/>
      <c r="CX4" s="105"/>
      <c r="CY4" s="105"/>
      <c r="CZ4" s="105"/>
      <c r="DA4" s="105"/>
      <c r="DB4" s="105"/>
      <c r="DC4" s="105"/>
    </row>
    <row r="5" spans="1:114" ht="6" customHeight="1" x14ac:dyDescent="0.25">
      <c r="A5" s="100"/>
      <c r="B5" s="21"/>
      <c r="C5" s="21"/>
      <c r="D5" s="21"/>
      <c r="E5" s="21"/>
      <c r="F5" s="21"/>
      <c r="G5" s="21"/>
      <c r="H5" s="21"/>
      <c r="I5" s="21"/>
      <c r="J5" s="21"/>
      <c r="K5" s="21"/>
      <c r="L5" s="21"/>
      <c r="M5" s="21"/>
      <c r="N5" s="21"/>
      <c r="O5" s="21"/>
      <c r="P5" s="21"/>
      <c r="Q5" s="21"/>
      <c r="R5" s="21"/>
      <c r="S5" s="21"/>
      <c r="T5" s="21"/>
      <c r="U5" s="21"/>
      <c r="V5" s="21"/>
      <c r="W5" s="21"/>
      <c r="X5" s="21"/>
      <c r="Y5" s="21"/>
      <c r="Z5" s="10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101"/>
      <c r="CG5" s="101"/>
      <c r="CH5" s="101"/>
      <c r="CI5" s="101"/>
      <c r="CJ5" s="101"/>
      <c r="CK5" s="101"/>
      <c r="CL5" s="101"/>
      <c r="CM5" s="101"/>
      <c r="CN5" s="104"/>
      <c r="CO5" s="105"/>
      <c r="CP5" s="105"/>
      <c r="CQ5" s="105"/>
      <c r="CR5" s="105"/>
      <c r="CS5" s="105"/>
      <c r="CT5" s="105"/>
      <c r="CU5" s="105"/>
      <c r="CV5" s="105"/>
      <c r="CW5" s="105"/>
      <c r="CX5" s="105"/>
      <c r="CY5" s="105"/>
      <c r="CZ5" s="105"/>
      <c r="DA5" s="105"/>
      <c r="DB5" s="105"/>
      <c r="DC5" s="105"/>
    </row>
    <row r="6" spans="1:114" ht="15.6" customHeight="1" x14ac:dyDescent="0.25">
      <c r="A6" s="100"/>
      <c r="B6" s="21"/>
      <c r="C6" s="21"/>
      <c r="D6" s="21"/>
      <c r="E6" s="138" t="s">
        <v>370</v>
      </c>
      <c r="F6" s="138"/>
      <c r="G6" s="138"/>
      <c r="H6" s="138"/>
      <c r="I6" s="138"/>
      <c r="J6" s="138"/>
      <c r="K6" s="138"/>
      <c r="L6" s="138"/>
      <c r="M6" s="138"/>
      <c r="N6" s="138"/>
      <c r="O6" s="137" t="str">
        <f>IF('Cover Sheet'!C35="", "", 'Cover Sheet'!C35)</f>
        <v/>
      </c>
      <c r="P6" s="137"/>
      <c r="Q6" s="137"/>
      <c r="R6" s="137"/>
      <c r="S6" s="137"/>
      <c r="T6" s="137"/>
      <c r="U6" s="137"/>
      <c r="V6" s="137"/>
      <c r="W6" s="137"/>
      <c r="X6" s="137"/>
      <c r="Y6" s="21"/>
      <c r="Z6" s="101"/>
      <c r="AA6" s="20"/>
      <c r="AB6" s="20"/>
      <c r="AC6" s="20"/>
      <c r="AD6" s="20"/>
      <c r="AE6" s="20"/>
      <c r="AF6" s="20"/>
      <c r="AG6" s="20"/>
      <c r="AH6" s="20"/>
      <c r="AI6" s="20"/>
      <c r="AJ6" s="20"/>
      <c r="AK6" s="20"/>
      <c r="AL6" s="20"/>
      <c r="AM6" s="20"/>
      <c r="AN6" s="20"/>
      <c r="AO6" s="202" t="s">
        <v>776</v>
      </c>
      <c r="AP6" s="202"/>
      <c r="AQ6" s="202"/>
      <c r="AR6" s="202"/>
      <c r="AS6" s="202"/>
      <c r="AT6" s="202"/>
      <c r="AU6" s="202"/>
      <c r="AV6" s="202"/>
      <c r="AW6" s="202"/>
      <c r="AX6" s="202"/>
      <c r="AY6" s="202"/>
      <c r="AZ6" s="202"/>
      <c r="BA6" s="202"/>
      <c r="BB6" s="202"/>
      <c r="BC6" s="202"/>
      <c r="BD6" s="202"/>
      <c r="BE6" s="206" t="str">
        <f>IF(BE4="", "",IF(SUM(CG23,CG37,CG51)&gt;BE4, "Reduce!", SUM(CG23,CG37,CG51)))</f>
        <v/>
      </c>
      <c r="BF6" s="207"/>
      <c r="BG6" s="207"/>
      <c r="BH6" s="207"/>
      <c r="BI6" s="207"/>
      <c r="BJ6" s="207"/>
      <c r="BK6" s="207"/>
      <c r="BL6" s="107"/>
      <c r="BM6" s="107"/>
      <c r="BN6" s="107"/>
      <c r="BO6" s="107"/>
      <c r="BP6" s="107"/>
      <c r="BQ6" s="107"/>
      <c r="BR6" s="107"/>
      <c r="BS6" s="107"/>
      <c r="BT6" s="107"/>
      <c r="BU6" s="107"/>
      <c r="BV6" s="107"/>
      <c r="BW6" s="107"/>
      <c r="BX6" s="107"/>
      <c r="BY6" s="107"/>
      <c r="BZ6" s="107"/>
      <c r="CA6" s="107"/>
      <c r="CB6" s="107"/>
      <c r="CC6" s="107"/>
      <c r="CD6" s="107"/>
      <c r="CE6" s="20"/>
      <c r="CF6" s="101"/>
      <c r="CG6" s="101"/>
      <c r="CH6" s="101"/>
      <c r="CI6" s="101"/>
      <c r="CJ6" s="101"/>
      <c r="CK6" s="101"/>
      <c r="CL6" s="101"/>
      <c r="CM6" s="101"/>
      <c r="CN6" s="108"/>
      <c r="CO6" s="109"/>
      <c r="CP6" s="109"/>
      <c r="CQ6" s="109"/>
      <c r="CR6" s="109"/>
      <c r="CS6" s="109"/>
      <c r="CT6" s="109"/>
      <c r="CU6" s="105"/>
      <c r="CV6" s="105"/>
      <c r="CW6" s="105"/>
      <c r="CX6" s="105"/>
      <c r="CY6" s="105"/>
      <c r="CZ6" s="105"/>
      <c r="DA6" s="105"/>
      <c r="DB6" s="105"/>
      <c r="DC6" s="105"/>
      <c r="DD6" s="105"/>
      <c r="DE6" s="105"/>
      <c r="DF6" s="105"/>
      <c r="DG6" s="105"/>
      <c r="DH6" s="105"/>
      <c r="DI6" s="105"/>
      <c r="DJ6" s="105"/>
    </row>
    <row r="7" spans="1:114" ht="6" customHeight="1" x14ac:dyDescent="0.25">
      <c r="A7" s="100"/>
      <c r="B7" s="21"/>
      <c r="C7" s="21"/>
      <c r="D7" s="21"/>
      <c r="E7" s="27"/>
      <c r="F7" s="27"/>
      <c r="G7" s="27"/>
      <c r="H7" s="27"/>
      <c r="I7" s="27"/>
      <c r="J7" s="27"/>
      <c r="K7" s="27"/>
      <c r="L7" s="27"/>
      <c r="M7" s="27"/>
      <c r="N7" s="27"/>
      <c r="O7" s="110"/>
      <c r="P7" s="110"/>
      <c r="Q7" s="110"/>
      <c r="R7" s="110"/>
      <c r="S7" s="110"/>
      <c r="T7" s="110"/>
      <c r="U7" s="110"/>
      <c r="V7" s="110"/>
      <c r="W7" s="110"/>
      <c r="X7" s="21"/>
      <c r="Y7" s="21"/>
      <c r="Z7" s="101"/>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2"/>
      <c r="CF7" s="101"/>
      <c r="CG7" s="101"/>
      <c r="CH7" s="101"/>
      <c r="CI7" s="101"/>
      <c r="CJ7" s="101"/>
      <c r="CK7" s="101"/>
      <c r="CL7" s="101"/>
      <c r="CM7" s="101"/>
      <c r="CN7" s="108"/>
      <c r="CO7" s="109"/>
      <c r="CP7" s="109"/>
      <c r="CQ7" s="109"/>
      <c r="CR7" s="109"/>
      <c r="CS7" s="109"/>
      <c r="CT7" s="109"/>
      <c r="CU7" s="105"/>
      <c r="CV7" s="105"/>
      <c r="CW7" s="105"/>
      <c r="CX7" s="105"/>
      <c r="CY7" s="105"/>
      <c r="CZ7" s="105"/>
      <c r="DA7" s="105"/>
      <c r="DB7" s="105"/>
      <c r="DC7" s="105"/>
      <c r="DD7" s="105"/>
      <c r="DE7" s="105"/>
      <c r="DF7" s="105"/>
      <c r="DG7" s="105"/>
      <c r="DH7" s="105"/>
      <c r="DI7" s="105"/>
      <c r="DJ7" s="105"/>
    </row>
    <row r="8" spans="1:114" ht="15.75" x14ac:dyDescent="0.25">
      <c r="A8" s="100"/>
      <c r="B8" s="21"/>
      <c r="C8" s="21"/>
      <c r="D8" s="21"/>
      <c r="E8" s="27"/>
      <c r="F8" s="27"/>
      <c r="G8" s="27"/>
      <c r="H8" s="27"/>
      <c r="I8" s="27"/>
      <c r="J8" s="27"/>
      <c r="K8" s="27"/>
      <c r="L8" s="27"/>
      <c r="M8" s="27"/>
      <c r="N8" s="27"/>
      <c r="O8" s="110"/>
      <c r="P8" s="110"/>
      <c r="Q8" s="110"/>
      <c r="R8" s="110"/>
      <c r="S8" s="110"/>
      <c r="T8" s="110"/>
      <c r="U8" s="110"/>
      <c r="V8" s="110"/>
      <c r="W8" s="110"/>
      <c r="X8" s="21"/>
      <c r="Y8" s="21"/>
      <c r="Z8" s="101"/>
      <c r="AA8" s="24"/>
      <c r="AB8" s="24"/>
      <c r="AC8" s="24"/>
      <c r="AD8" s="24"/>
      <c r="AE8" s="24"/>
      <c r="AF8" s="24"/>
      <c r="AG8" s="24"/>
      <c r="AH8" s="24"/>
      <c r="AI8" s="24"/>
      <c r="AJ8" s="24"/>
      <c r="AK8" s="24"/>
      <c r="AL8" s="24"/>
      <c r="AM8" s="24"/>
      <c r="AN8" s="24"/>
      <c r="AO8" s="24"/>
      <c r="AP8" s="203" t="s">
        <v>374</v>
      </c>
      <c r="AQ8" s="203"/>
      <c r="AR8" s="203"/>
      <c r="AS8" s="203"/>
      <c r="AT8" s="203"/>
      <c r="AU8" s="203"/>
      <c r="AV8" s="203"/>
      <c r="AW8" s="203"/>
      <c r="AX8" s="203"/>
      <c r="AY8" s="203"/>
      <c r="AZ8" s="203"/>
      <c r="BA8" s="203"/>
      <c r="BB8" s="203"/>
      <c r="BC8" s="203"/>
      <c r="BD8" s="203"/>
      <c r="BE8" s="205" t="str">
        <f>IFERROR(IF(BE6="Reduce!",BE4-SUM(CG23,CG37,CG51),BE4-BE6),"")</f>
        <v/>
      </c>
      <c r="BF8" s="205"/>
      <c r="BG8" s="205"/>
      <c r="BH8" s="205"/>
      <c r="BI8" s="205"/>
      <c r="BJ8" s="205"/>
      <c r="BK8" s="205"/>
      <c r="BL8" s="103"/>
      <c r="BM8" s="103"/>
      <c r="BN8" s="103"/>
      <c r="BO8" s="103"/>
      <c r="BP8" s="103"/>
      <c r="BQ8" s="103"/>
      <c r="BR8" s="103"/>
      <c r="BS8" s="103"/>
      <c r="BT8" s="103"/>
      <c r="BU8" s="103"/>
      <c r="BV8" s="103"/>
      <c r="BW8" s="103"/>
      <c r="BX8" s="103"/>
      <c r="BY8" s="103"/>
      <c r="BZ8" s="103"/>
      <c r="CA8" s="103"/>
      <c r="CB8" s="103"/>
      <c r="CC8" s="103"/>
      <c r="CD8" s="103"/>
      <c r="CE8" s="24"/>
      <c r="CF8" s="101"/>
      <c r="CG8" s="101"/>
      <c r="CH8" s="101"/>
      <c r="CI8" s="101"/>
      <c r="CJ8" s="101"/>
      <c r="CK8" s="101"/>
      <c r="CL8" s="101"/>
      <c r="CM8" s="101"/>
      <c r="CN8" s="108"/>
      <c r="CO8" s="109"/>
      <c r="CP8" s="109"/>
      <c r="CQ8" s="109"/>
      <c r="CR8" s="109"/>
      <c r="CS8" s="109"/>
      <c r="CT8" s="109"/>
      <c r="CU8" s="105"/>
      <c r="CV8" s="105"/>
      <c r="CW8" s="105"/>
      <c r="CX8" s="105"/>
      <c r="CY8" s="105"/>
      <c r="CZ8" s="105"/>
      <c r="DA8" s="105"/>
      <c r="DB8" s="105"/>
      <c r="DC8" s="105"/>
      <c r="DD8" s="105"/>
      <c r="DE8" s="105"/>
      <c r="DF8" s="105"/>
      <c r="DG8" s="105"/>
      <c r="DH8" s="105"/>
      <c r="DI8" s="105"/>
      <c r="DJ8" s="105"/>
    </row>
    <row r="9" spans="1:114" ht="8.25" customHeight="1" x14ac:dyDescent="0.25">
      <c r="A9" s="100"/>
      <c r="B9" s="21"/>
      <c r="C9" s="21"/>
      <c r="D9" s="21"/>
      <c r="E9" s="27"/>
      <c r="F9" s="27"/>
      <c r="G9" s="27"/>
      <c r="H9" s="27"/>
      <c r="I9" s="27"/>
      <c r="J9" s="27"/>
      <c r="K9" s="27"/>
      <c r="L9" s="27"/>
      <c r="M9" s="27"/>
      <c r="N9" s="27"/>
      <c r="O9" s="110"/>
      <c r="P9" s="110"/>
      <c r="Q9" s="110"/>
      <c r="R9" s="110"/>
      <c r="S9" s="110"/>
      <c r="T9" s="110"/>
      <c r="U9" s="110"/>
      <c r="V9" s="110"/>
      <c r="W9" s="110"/>
      <c r="X9" s="21"/>
      <c r="Y9" s="21"/>
      <c r="Z9" s="101"/>
      <c r="AA9" s="24"/>
      <c r="AB9" s="24"/>
      <c r="AC9" s="24"/>
      <c r="AD9" s="24"/>
      <c r="AE9" s="24"/>
      <c r="AF9" s="24"/>
      <c r="AG9" s="24"/>
      <c r="AH9" s="24"/>
      <c r="AI9" s="24"/>
      <c r="AJ9" s="24"/>
      <c r="AK9" s="24"/>
      <c r="AL9" s="24"/>
      <c r="AM9" s="24"/>
      <c r="AN9" s="24"/>
      <c r="AO9" s="24"/>
      <c r="AP9" s="102"/>
      <c r="AQ9" s="102"/>
      <c r="AR9" s="102"/>
      <c r="AS9" s="102"/>
      <c r="AT9" s="102"/>
      <c r="AU9" s="102"/>
      <c r="AV9" s="102"/>
      <c r="AW9" s="102"/>
      <c r="AX9" s="102"/>
      <c r="AY9" s="102"/>
      <c r="AZ9" s="102"/>
      <c r="BA9" s="102"/>
      <c r="BB9" s="102"/>
      <c r="BC9" s="102"/>
      <c r="BD9" s="102"/>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24"/>
      <c r="CF9" s="101"/>
      <c r="CG9" s="101"/>
      <c r="CH9" s="101"/>
      <c r="CI9" s="101"/>
      <c r="CJ9" s="101"/>
      <c r="CK9" s="101"/>
      <c r="CL9" s="101"/>
      <c r="CM9" s="101"/>
      <c r="CN9" s="108"/>
      <c r="CO9" s="109"/>
      <c r="CP9" s="109"/>
      <c r="CQ9" s="109"/>
      <c r="CR9" s="109"/>
      <c r="CS9" s="109"/>
      <c r="CT9" s="109"/>
      <c r="CU9" s="105"/>
      <c r="CV9" s="105"/>
      <c r="CW9" s="105"/>
      <c r="CX9" s="105"/>
      <c r="CY9" s="105"/>
      <c r="CZ9" s="105"/>
      <c r="DA9" s="105"/>
      <c r="DB9" s="105"/>
      <c r="DC9" s="105"/>
      <c r="DD9" s="105"/>
      <c r="DE9" s="105"/>
      <c r="DF9" s="105"/>
      <c r="DG9" s="105"/>
      <c r="DH9" s="105"/>
      <c r="DI9" s="105"/>
      <c r="DJ9" s="105"/>
    </row>
    <row r="10" spans="1:114" ht="8.25" customHeight="1" thickBot="1" x14ac:dyDescent="0.3">
      <c r="A10" s="100"/>
      <c r="B10" s="208"/>
      <c r="C10" s="208"/>
      <c r="D10" s="208"/>
      <c r="E10" s="208"/>
      <c r="F10" s="208"/>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08"/>
      <c r="CI10" s="208"/>
      <c r="CJ10" s="208"/>
      <c r="CK10" s="208"/>
      <c r="CL10" s="208"/>
      <c r="CM10" s="208"/>
      <c r="CN10" s="104"/>
      <c r="CO10" s="105"/>
      <c r="CP10" s="105"/>
      <c r="CQ10" s="105"/>
      <c r="CR10" s="105"/>
      <c r="CS10" s="105"/>
      <c r="CT10" s="105"/>
      <c r="CU10" s="105"/>
      <c r="CV10" s="105"/>
      <c r="CW10" s="105"/>
      <c r="CX10" s="105"/>
      <c r="CY10" s="105"/>
      <c r="CZ10" s="105"/>
      <c r="DA10" s="105"/>
      <c r="DB10" s="105"/>
      <c r="DC10" s="105"/>
    </row>
    <row r="11" spans="1:114" ht="19.5" thickBot="1" x14ac:dyDescent="0.3">
      <c r="A11" s="100"/>
      <c r="B11" s="191" t="s">
        <v>843</v>
      </c>
      <c r="C11" s="192"/>
      <c r="D11" s="192"/>
      <c r="E11" s="192"/>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2"/>
      <c r="CG11" s="192"/>
      <c r="CH11" s="192"/>
      <c r="CI11" s="192"/>
      <c r="CJ11" s="192"/>
      <c r="CK11" s="192"/>
      <c r="CL11" s="192"/>
      <c r="CM11" s="193"/>
      <c r="CN11" s="111"/>
    </row>
    <row r="12" spans="1:114" ht="70.5" customHeight="1" thickBot="1" x14ac:dyDescent="0.3">
      <c r="A12" s="100"/>
      <c r="B12" s="160" t="s">
        <v>870</v>
      </c>
      <c r="C12" s="161"/>
      <c r="D12" s="161"/>
      <c r="E12" s="161"/>
      <c r="F12" s="161"/>
      <c r="G12" s="161"/>
      <c r="H12" s="161"/>
      <c r="I12" s="161"/>
      <c r="J12" s="161"/>
      <c r="K12" s="161"/>
      <c r="L12" s="161"/>
      <c r="M12" s="161"/>
      <c r="N12" s="161"/>
      <c r="O12" s="161"/>
      <c r="P12" s="161"/>
      <c r="Q12" s="161" t="s">
        <v>875</v>
      </c>
      <c r="R12" s="161"/>
      <c r="S12" s="161"/>
      <c r="T12" s="161"/>
      <c r="U12" s="161"/>
      <c r="V12" s="161"/>
      <c r="W12" s="161"/>
      <c r="X12" s="161"/>
      <c r="Y12" s="161"/>
      <c r="Z12" s="161"/>
      <c r="AA12" s="161"/>
      <c r="AB12" s="161"/>
      <c r="AC12" s="201" t="s">
        <v>874</v>
      </c>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201"/>
      <c r="BH12" s="201"/>
      <c r="BI12" s="201"/>
      <c r="BJ12" s="201"/>
      <c r="BK12" s="201"/>
      <c r="BL12" s="201"/>
      <c r="BM12" s="201"/>
      <c r="BN12" s="201"/>
      <c r="BO12" s="201"/>
      <c r="BP12" s="201"/>
      <c r="BQ12" s="201"/>
      <c r="BR12" s="201"/>
      <c r="BS12" s="201"/>
      <c r="BT12" s="201"/>
      <c r="BU12" s="201"/>
      <c r="BV12" s="161" t="s">
        <v>1</v>
      </c>
      <c r="BW12" s="161"/>
      <c r="BX12" s="161"/>
      <c r="BY12" s="161"/>
      <c r="BZ12" s="161"/>
      <c r="CA12" s="161" t="s">
        <v>2</v>
      </c>
      <c r="CB12" s="161"/>
      <c r="CC12" s="161"/>
      <c r="CD12" s="161"/>
      <c r="CE12" s="161"/>
      <c r="CF12" s="161"/>
      <c r="CG12" s="161" t="s">
        <v>3</v>
      </c>
      <c r="CH12" s="161"/>
      <c r="CI12" s="161"/>
      <c r="CJ12" s="161"/>
      <c r="CK12" s="161"/>
      <c r="CL12" s="161"/>
      <c r="CM12" s="163"/>
      <c r="CN12" s="112"/>
    </row>
    <row r="13" spans="1:114" ht="45" customHeight="1" x14ac:dyDescent="0.25">
      <c r="A13" s="100"/>
      <c r="B13" s="185"/>
      <c r="C13" s="186"/>
      <c r="D13" s="186"/>
      <c r="E13" s="186"/>
      <c r="F13" s="186"/>
      <c r="G13" s="186"/>
      <c r="H13" s="186"/>
      <c r="I13" s="186"/>
      <c r="J13" s="186"/>
      <c r="K13" s="186"/>
      <c r="L13" s="186"/>
      <c r="M13" s="186"/>
      <c r="N13" s="186"/>
      <c r="O13" s="186"/>
      <c r="P13" s="186"/>
      <c r="Q13" s="186"/>
      <c r="R13" s="186"/>
      <c r="S13" s="186"/>
      <c r="T13" s="186"/>
      <c r="U13" s="186"/>
      <c r="V13" s="186"/>
      <c r="W13" s="186"/>
      <c r="X13" s="186"/>
      <c r="Y13" s="186"/>
      <c r="Z13" s="186"/>
      <c r="AA13" s="186"/>
      <c r="AB13" s="186"/>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c r="BJ13" s="187"/>
      <c r="BK13" s="187"/>
      <c r="BL13" s="187"/>
      <c r="BM13" s="187"/>
      <c r="BN13" s="187"/>
      <c r="BO13" s="187"/>
      <c r="BP13" s="187"/>
      <c r="BQ13" s="187"/>
      <c r="BR13" s="187"/>
      <c r="BS13" s="187"/>
      <c r="BT13" s="187"/>
      <c r="BU13" s="187"/>
      <c r="BV13" s="186"/>
      <c r="BW13" s="186"/>
      <c r="BX13" s="186"/>
      <c r="BY13" s="186"/>
      <c r="BZ13" s="186"/>
      <c r="CA13" s="188"/>
      <c r="CB13" s="188"/>
      <c r="CC13" s="188"/>
      <c r="CD13" s="188"/>
      <c r="CE13" s="188"/>
      <c r="CF13" s="188"/>
      <c r="CG13" s="189" t="str">
        <f>IF(COUNTBLANK(B13)+COUNTBLANK(Q13)+COUNTBLANK(AC13)+COUNTBLANK(BV13)+COUNTBLANK(CA13)&lt;&gt;0,"",IF(CP13="Answers to the two questions do not match - Update for total cost to calculate","",BV13*CA13))</f>
        <v/>
      </c>
      <c r="CH13" s="189"/>
      <c r="CI13" s="189"/>
      <c r="CJ13" s="189"/>
      <c r="CK13" s="189"/>
      <c r="CL13" s="189"/>
      <c r="CM13" s="190"/>
      <c r="CN13" s="112"/>
      <c r="CP13" s="209" t="str">
        <f>_xlfn.IFNA(IF(VLOOKUP(AC13,'Scoring Chart'!D$4:H$50,5,FALSE)='Budget Worksheet'!Q13,"", "Answers to the two questions do not match - Update for total cost to calculate"),"")</f>
        <v/>
      </c>
      <c r="CQ13" s="209"/>
      <c r="CR13" s="209"/>
      <c r="CS13" s="209"/>
      <c r="CT13" s="209"/>
      <c r="CU13" s="209"/>
      <c r="CV13" s="209"/>
      <c r="CW13" s="209"/>
    </row>
    <row r="14" spans="1:114" ht="45" customHeight="1" x14ac:dyDescent="0.25">
      <c r="A14" s="100"/>
      <c r="B14" s="178"/>
      <c r="C14" s="179"/>
      <c r="D14" s="179"/>
      <c r="E14" s="179"/>
      <c r="F14" s="179"/>
      <c r="G14" s="179"/>
      <c r="H14" s="179"/>
      <c r="I14" s="179"/>
      <c r="J14" s="179"/>
      <c r="K14" s="179"/>
      <c r="L14" s="179"/>
      <c r="M14" s="179"/>
      <c r="N14" s="179"/>
      <c r="O14" s="179"/>
      <c r="P14" s="179"/>
      <c r="Q14" s="179"/>
      <c r="R14" s="179"/>
      <c r="S14" s="179"/>
      <c r="T14" s="179"/>
      <c r="U14" s="179"/>
      <c r="V14" s="179"/>
      <c r="W14" s="179"/>
      <c r="X14" s="179"/>
      <c r="Y14" s="179"/>
      <c r="Z14" s="179"/>
      <c r="AA14" s="179"/>
      <c r="AB14" s="179"/>
      <c r="AC14" s="180"/>
      <c r="AD14" s="180"/>
      <c r="AE14" s="180"/>
      <c r="AF14" s="180"/>
      <c r="AG14" s="180"/>
      <c r="AH14" s="180"/>
      <c r="AI14" s="180"/>
      <c r="AJ14" s="180"/>
      <c r="AK14" s="180"/>
      <c r="AL14" s="180"/>
      <c r="AM14" s="180"/>
      <c r="AN14" s="180"/>
      <c r="AO14" s="180"/>
      <c r="AP14" s="180"/>
      <c r="AQ14" s="180"/>
      <c r="AR14" s="180"/>
      <c r="AS14" s="180"/>
      <c r="AT14" s="180"/>
      <c r="AU14" s="180"/>
      <c r="AV14" s="180"/>
      <c r="AW14" s="180"/>
      <c r="AX14" s="180"/>
      <c r="AY14" s="180"/>
      <c r="AZ14" s="180"/>
      <c r="BA14" s="180"/>
      <c r="BB14" s="180"/>
      <c r="BC14" s="180"/>
      <c r="BD14" s="180"/>
      <c r="BE14" s="180"/>
      <c r="BF14" s="180"/>
      <c r="BG14" s="180"/>
      <c r="BH14" s="180"/>
      <c r="BI14" s="180"/>
      <c r="BJ14" s="180"/>
      <c r="BK14" s="180"/>
      <c r="BL14" s="180"/>
      <c r="BM14" s="180"/>
      <c r="BN14" s="180"/>
      <c r="BO14" s="180"/>
      <c r="BP14" s="180"/>
      <c r="BQ14" s="180"/>
      <c r="BR14" s="180"/>
      <c r="BS14" s="180"/>
      <c r="BT14" s="180"/>
      <c r="BU14" s="180"/>
      <c r="BV14" s="179"/>
      <c r="BW14" s="179"/>
      <c r="BX14" s="179"/>
      <c r="BY14" s="179"/>
      <c r="BZ14" s="179"/>
      <c r="CA14" s="181"/>
      <c r="CB14" s="181"/>
      <c r="CC14" s="181"/>
      <c r="CD14" s="181"/>
      <c r="CE14" s="181"/>
      <c r="CF14" s="181"/>
      <c r="CG14" s="182" t="str">
        <f t="shared" ref="CG14:CG22" si="0">IF(COUNTBLANK(B14)+COUNTBLANK(Q14)+COUNTBLANK(AC14)+COUNTBLANK(BV14)+COUNTBLANK(CA14)&lt;&gt;0,"",IF(CP14="Answers to the two questions do not match - Update for total cost to calculate","",BV14*CA14))</f>
        <v/>
      </c>
      <c r="CH14" s="183"/>
      <c r="CI14" s="183"/>
      <c r="CJ14" s="183"/>
      <c r="CK14" s="183"/>
      <c r="CL14" s="183"/>
      <c r="CM14" s="184"/>
      <c r="CN14" s="112"/>
      <c r="CP14" s="209" t="str">
        <f>_xlfn.IFNA(IF(VLOOKUP(AC14,'Scoring Chart'!D$4:H$50,5,FALSE)='Budget Worksheet'!Q14,"", "Answers to the two questions do not match - Update for total cost to calculate"),"")</f>
        <v/>
      </c>
      <c r="CQ14" s="209"/>
      <c r="CR14" s="209"/>
      <c r="CS14" s="209"/>
      <c r="CT14" s="209"/>
      <c r="CU14" s="209"/>
      <c r="CV14" s="209"/>
      <c r="CW14" s="209"/>
    </row>
    <row r="15" spans="1:114" ht="45" customHeight="1" x14ac:dyDescent="0.25">
      <c r="A15" s="100"/>
      <c r="B15" s="176"/>
      <c r="C15" s="164"/>
      <c r="D15" s="164"/>
      <c r="E15" s="164"/>
      <c r="F15" s="164"/>
      <c r="G15" s="164"/>
      <c r="H15" s="164"/>
      <c r="I15" s="164"/>
      <c r="J15" s="164"/>
      <c r="K15" s="164"/>
      <c r="L15" s="164"/>
      <c r="M15" s="164"/>
      <c r="N15" s="164"/>
      <c r="O15" s="164"/>
      <c r="P15" s="164"/>
      <c r="Q15" s="164"/>
      <c r="R15" s="164"/>
      <c r="S15" s="164"/>
      <c r="T15" s="164"/>
      <c r="U15" s="164"/>
      <c r="V15" s="164"/>
      <c r="W15" s="164"/>
      <c r="X15" s="164"/>
      <c r="Y15" s="164"/>
      <c r="Z15" s="164"/>
      <c r="AA15" s="164"/>
      <c r="AB15" s="164"/>
      <c r="AC15" s="177"/>
      <c r="AD15" s="177"/>
      <c r="AE15" s="177"/>
      <c r="AF15" s="177"/>
      <c r="AG15" s="177"/>
      <c r="AH15" s="177"/>
      <c r="AI15" s="177"/>
      <c r="AJ15" s="177"/>
      <c r="AK15" s="177"/>
      <c r="AL15" s="177"/>
      <c r="AM15" s="177"/>
      <c r="AN15" s="177"/>
      <c r="AO15" s="177"/>
      <c r="AP15" s="177"/>
      <c r="AQ15" s="177"/>
      <c r="AR15" s="177"/>
      <c r="AS15" s="177"/>
      <c r="AT15" s="177"/>
      <c r="AU15" s="177"/>
      <c r="AV15" s="177"/>
      <c r="AW15" s="177"/>
      <c r="AX15" s="177"/>
      <c r="AY15" s="177"/>
      <c r="AZ15" s="177"/>
      <c r="BA15" s="177"/>
      <c r="BB15" s="177"/>
      <c r="BC15" s="177"/>
      <c r="BD15" s="177"/>
      <c r="BE15" s="177"/>
      <c r="BF15" s="177"/>
      <c r="BG15" s="177"/>
      <c r="BH15" s="177"/>
      <c r="BI15" s="177"/>
      <c r="BJ15" s="177"/>
      <c r="BK15" s="177"/>
      <c r="BL15" s="177"/>
      <c r="BM15" s="177"/>
      <c r="BN15" s="177"/>
      <c r="BO15" s="177"/>
      <c r="BP15" s="177"/>
      <c r="BQ15" s="177"/>
      <c r="BR15" s="177"/>
      <c r="BS15" s="177"/>
      <c r="BT15" s="177"/>
      <c r="BU15" s="177"/>
      <c r="BV15" s="164"/>
      <c r="BW15" s="164"/>
      <c r="BX15" s="164"/>
      <c r="BY15" s="164"/>
      <c r="BZ15" s="164"/>
      <c r="CA15" s="165"/>
      <c r="CB15" s="165"/>
      <c r="CC15" s="165"/>
      <c r="CD15" s="165"/>
      <c r="CE15" s="165"/>
      <c r="CF15" s="165"/>
      <c r="CG15" s="166" t="str">
        <f t="shared" si="0"/>
        <v/>
      </c>
      <c r="CH15" s="167"/>
      <c r="CI15" s="167"/>
      <c r="CJ15" s="167"/>
      <c r="CK15" s="167"/>
      <c r="CL15" s="167"/>
      <c r="CM15" s="168"/>
      <c r="CN15" s="112"/>
      <c r="CP15" s="209" t="str">
        <f>_xlfn.IFNA(IF(VLOOKUP(AC15,'Scoring Chart'!D$4:H$50,5,FALSE)='Budget Worksheet'!Q15,"", "Answers to the two questions do not match - Update for total cost to calculate"),"")</f>
        <v/>
      </c>
      <c r="CQ15" s="209"/>
      <c r="CR15" s="209"/>
      <c r="CS15" s="209"/>
      <c r="CT15" s="209"/>
      <c r="CU15" s="209"/>
      <c r="CV15" s="209"/>
      <c r="CW15" s="209"/>
    </row>
    <row r="16" spans="1:114" ht="45" customHeight="1" x14ac:dyDescent="0.25">
      <c r="A16" s="100"/>
      <c r="B16" s="178"/>
      <c r="C16" s="179"/>
      <c r="D16" s="179"/>
      <c r="E16" s="179"/>
      <c r="F16" s="179"/>
      <c r="G16" s="179"/>
      <c r="H16" s="179"/>
      <c r="I16" s="179"/>
      <c r="J16" s="179"/>
      <c r="K16" s="179"/>
      <c r="L16" s="179"/>
      <c r="M16" s="179"/>
      <c r="N16" s="179"/>
      <c r="O16" s="179"/>
      <c r="P16" s="179"/>
      <c r="Q16" s="179"/>
      <c r="R16" s="179"/>
      <c r="S16" s="179"/>
      <c r="T16" s="179"/>
      <c r="U16" s="179"/>
      <c r="V16" s="179"/>
      <c r="W16" s="179"/>
      <c r="X16" s="179"/>
      <c r="Y16" s="179"/>
      <c r="Z16" s="179"/>
      <c r="AA16" s="179"/>
      <c r="AB16" s="179"/>
      <c r="AC16" s="180"/>
      <c r="AD16" s="180"/>
      <c r="AE16" s="180"/>
      <c r="AF16" s="180"/>
      <c r="AG16" s="180"/>
      <c r="AH16" s="180"/>
      <c r="AI16" s="180"/>
      <c r="AJ16" s="180"/>
      <c r="AK16" s="180"/>
      <c r="AL16" s="180"/>
      <c r="AM16" s="180"/>
      <c r="AN16" s="180"/>
      <c r="AO16" s="180"/>
      <c r="AP16" s="180"/>
      <c r="AQ16" s="180"/>
      <c r="AR16" s="180"/>
      <c r="AS16" s="180"/>
      <c r="AT16" s="180"/>
      <c r="AU16" s="180"/>
      <c r="AV16" s="180"/>
      <c r="AW16" s="180"/>
      <c r="AX16" s="180"/>
      <c r="AY16" s="180"/>
      <c r="AZ16" s="180"/>
      <c r="BA16" s="180"/>
      <c r="BB16" s="180"/>
      <c r="BC16" s="180"/>
      <c r="BD16" s="180"/>
      <c r="BE16" s="180"/>
      <c r="BF16" s="180"/>
      <c r="BG16" s="180"/>
      <c r="BH16" s="180"/>
      <c r="BI16" s="180"/>
      <c r="BJ16" s="180"/>
      <c r="BK16" s="180"/>
      <c r="BL16" s="180"/>
      <c r="BM16" s="180"/>
      <c r="BN16" s="180"/>
      <c r="BO16" s="180"/>
      <c r="BP16" s="180"/>
      <c r="BQ16" s="180"/>
      <c r="BR16" s="180"/>
      <c r="BS16" s="180"/>
      <c r="BT16" s="180"/>
      <c r="BU16" s="180"/>
      <c r="BV16" s="179"/>
      <c r="BW16" s="179"/>
      <c r="BX16" s="179"/>
      <c r="BY16" s="179"/>
      <c r="BZ16" s="179"/>
      <c r="CA16" s="181"/>
      <c r="CB16" s="181"/>
      <c r="CC16" s="181"/>
      <c r="CD16" s="181"/>
      <c r="CE16" s="181"/>
      <c r="CF16" s="181"/>
      <c r="CG16" s="182" t="str">
        <f t="shared" si="0"/>
        <v/>
      </c>
      <c r="CH16" s="183"/>
      <c r="CI16" s="183"/>
      <c r="CJ16" s="183"/>
      <c r="CK16" s="183"/>
      <c r="CL16" s="183"/>
      <c r="CM16" s="184"/>
      <c r="CN16" s="112"/>
      <c r="CP16" s="209" t="str">
        <f>_xlfn.IFNA(IF(VLOOKUP(AC16,'Scoring Chart'!D$4:H$50,5,FALSE)='Budget Worksheet'!Q16,"", "Answers to the two questions do not match - Update for total cost to calculate"),"")</f>
        <v/>
      </c>
      <c r="CQ16" s="209"/>
      <c r="CR16" s="209"/>
      <c r="CS16" s="209"/>
      <c r="CT16" s="209"/>
      <c r="CU16" s="209"/>
      <c r="CV16" s="209"/>
      <c r="CW16" s="209"/>
    </row>
    <row r="17" spans="1:101" ht="45" customHeight="1" x14ac:dyDescent="0.25">
      <c r="A17" s="100"/>
      <c r="B17" s="176"/>
      <c r="C17" s="164"/>
      <c r="D17" s="164"/>
      <c r="E17" s="164"/>
      <c r="F17" s="164"/>
      <c r="G17" s="164"/>
      <c r="H17" s="164"/>
      <c r="I17" s="164"/>
      <c r="J17" s="164"/>
      <c r="K17" s="164"/>
      <c r="L17" s="164"/>
      <c r="M17" s="164"/>
      <c r="N17" s="164"/>
      <c r="O17" s="164"/>
      <c r="P17" s="164"/>
      <c r="Q17" s="164"/>
      <c r="R17" s="164"/>
      <c r="S17" s="164"/>
      <c r="T17" s="164"/>
      <c r="U17" s="164"/>
      <c r="V17" s="164"/>
      <c r="W17" s="164"/>
      <c r="X17" s="164"/>
      <c r="Y17" s="164"/>
      <c r="Z17" s="164"/>
      <c r="AA17" s="164"/>
      <c r="AB17" s="164"/>
      <c r="AC17" s="177"/>
      <c r="AD17" s="177"/>
      <c r="AE17" s="177"/>
      <c r="AF17" s="177"/>
      <c r="AG17" s="177"/>
      <c r="AH17" s="177"/>
      <c r="AI17" s="177"/>
      <c r="AJ17" s="177"/>
      <c r="AK17" s="177"/>
      <c r="AL17" s="177"/>
      <c r="AM17" s="177"/>
      <c r="AN17" s="177"/>
      <c r="AO17" s="177"/>
      <c r="AP17" s="177"/>
      <c r="AQ17" s="177"/>
      <c r="AR17" s="177"/>
      <c r="AS17" s="177"/>
      <c r="AT17" s="177"/>
      <c r="AU17" s="177"/>
      <c r="AV17" s="177"/>
      <c r="AW17" s="177"/>
      <c r="AX17" s="177"/>
      <c r="AY17" s="177"/>
      <c r="AZ17" s="177"/>
      <c r="BA17" s="177"/>
      <c r="BB17" s="177"/>
      <c r="BC17" s="177"/>
      <c r="BD17" s="177"/>
      <c r="BE17" s="177"/>
      <c r="BF17" s="177"/>
      <c r="BG17" s="177"/>
      <c r="BH17" s="177"/>
      <c r="BI17" s="177"/>
      <c r="BJ17" s="177"/>
      <c r="BK17" s="177"/>
      <c r="BL17" s="177"/>
      <c r="BM17" s="177"/>
      <c r="BN17" s="177"/>
      <c r="BO17" s="177"/>
      <c r="BP17" s="177"/>
      <c r="BQ17" s="177"/>
      <c r="BR17" s="177"/>
      <c r="BS17" s="177"/>
      <c r="BT17" s="177"/>
      <c r="BU17" s="177"/>
      <c r="BV17" s="164"/>
      <c r="BW17" s="164"/>
      <c r="BX17" s="164"/>
      <c r="BY17" s="164"/>
      <c r="BZ17" s="164"/>
      <c r="CA17" s="165"/>
      <c r="CB17" s="165"/>
      <c r="CC17" s="165"/>
      <c r="CD17" s="165"/>
      <c r="CE17" s="165"/>
      <c r="CF17" s="165"/>
      <c r="CG17" s="166" t="str">
        <f t="shared" si="0"/>
        <v/>
      </c>
      <c r="CH17" s="167"/>
      <c r="CI17" s="167"/>
      <c r="CJ17" s="167"/>
      <c r="CK17" s="167"/>
      <c r="CL17" s="167"/>
      <c r="CM17" s="168"/>
      <c r="CN17" s="112"/>
      <c r="CP17" s="209" t="str">
        <f>_xlfn.IFNA(IF(VLOOKUP(AC17,'Scoring Chart'!D$4:H$50,5,FALSE)='Budget Worksheet'!Q17,"", "Answers to the two questions do not match - Update for total cost to calculate"),"")</f>
        <v/>
      </c>
      <c r="CQ17" s="209"/>
      <c r="CR17" s="209"/>
      <c r="CS17" s="209"/>
      <c r="CT17" s="209"/>
      <c r="CU17" s="209"/>
      <c r="CV17" s="209"/>
      <c r="CW17" s="209"/>
    </row>
    <row r="18" spans="1:101" ht="45" customHeight="1" x14ac:dyDescent="0.25">
      <c r="A18" s="100"/>
      <c r="B18" s="178"/>
      <c r="C18" s="179"/>
      <c r="D18" s="179"/>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80"/>
      <c r="AD18" s="180"/>
      <c r="AE18" s="180"/>
      <c r="AF18" s="180"/>
      <c r="AG18" s="180"/>
      <c r="AH18" s="180"/>
      <c r="AI18" s="180"/>
      <c r="AJ18" s="180"/>
      <c r="AK18" s="180"/>
      <c r="AL18" s="180"/>
      <c r="AM18" s="180"/>
      <c r="AN18" s="180"/>
      <c r="AO18" s="180"/>
      <c r="AP18" s="180"/>
      <c r="AQ18" s="180"/>
      <c r="AR18" s="180"/>
      <c r="AS18" s="180"/>
      <c r="AT18" s="180"/>
      <c r="AU18" s="180"/>
      <c r="AV18" s="180"/>
      <c r="AW18" s="180"/>
      <c r="AX18" s="180"/>
      <c r="AY18" s="180"/>
      <c r="AZ18" s="180"/>
      <c r="BA18" s="180"/>
      <c r="BB18" s="180"/>
      <c r="BC18" s="180"/>
      <c r="BD18" s="180"/>
      <c r="BE18" s="180"/>
      <c r="BF18" s="180"/>
      <c r="BG18" s="180"/>
      <c r="BH18" s="180"/>
      <c r="BI18" s="180"/>
      <c r="BJ18" s="180"/>
      <c r="BK18" s="180"/>
      <c r="BL18" s="180"/>
      <c r="BM18" s="180"/>
      <c r="BN18" s="180"/>
      <c r="BO18" s="180"/>
      <c r="BP18" s="180"/>
      <c r="BQ18" s="180"/>
      <c r="BR18" s="180"/>
      <c r="BS18" s="180"/>
      <c r="BT18" s="180"/>
      <c r="BU18" s="180"/>
      <c r="BV18" s="179"/>
      <c r="BW18" s="179"/>
      <c r="BX18" s="179"/>
      <c r="BY18" s="179"/>
      <c r="BZ18" s="179"/>
      <c r="CA18" s="181"/>
      <c r="CB18" s="181"/>
      <c r="CC18" s="181"/>
      <c r="CD18" s="181"/>
      <c r="CE18" s="181"/>
      <c r="CF18" s="181"/>
      <c r="CG18" s="182" t="str">
        <f t="shared" si="0"/>
        <v/>
      </c>
      <c r="CH18" s="183"/>
      <c r="CI18" s="183"/>
      <c r="CJ18" s="183"/>
      <c r="CK18" s="183"/>
      <c r="CL18" s="183"/>
      <c r="CM18" s="184"/>
      <c r="CN18" s="112"/>
      <c r="CP18" s="209" t="str">
        <f>_xlfn.IFNA(IF(VLOOKUP(AC18,'Scoring Chart'!D$4:H$50,5,FALSE)='Budget Worksheet'!Q18,"", "Answers to the two questions do not match - Update for total cost to calculate"),"")</f>
        <v/>
      </c>
      <c r="CQ18" s="209"/>
      <c r="CR18" s="209"/>
      <c r="CS18" s="209"/>
      <c r="CT18" s="209"/>
      <c r="CU18" s="209"/>
      <c r="CV18" s="209"/>
      <c r="CW18" s="209"/>
    </row>
    <row r="19" spans="1:101" ht="45" customHeight="1" x14ac:dyDescent="0.25">
      <c r="A19" s="100"/>
      <c r="B19" s="176"/>
      <c r="C19" s="164"/>
      <c r="D19" s="164"/>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77"/>
      <c r="AD19" s="177"/>
      <c r="AE19" s="177"/>
      <c r="AF19" s="177"/>
      <c r="AG19" s="177"/>
      <c r="AH19" s="177"/>
      <c r="AI19" s="177"/>
      <c r="AJ19" s="177"/>
      <c r="AK19" s="177"/>
      <c r="AL19" s="177"/>
      <c r="AM19" s="177"/>
      <c r="AN19" s="177"/>
      <c r="AO19" s="177"/>
      <c r="AP19" s="177"/>
      <c r="AQ19" s="177"/>
      <c r="AR19" s="177"/>
      <c r="AS19" s="177"/>
      <c r="AT19" s="177"/>
      <c r="AU19" s="177"/>
      <c r="AV19" s="177"/>
      <c r="AW19" s="177"/>
      <c r="AX19" s="177"/>
      <c r="AY19" s="177"/>
      <c r="AZ19" s="177"/>
      <c r="BA19" s="177"/>
      <c r="BB19" s="177"/>
      <c r="BC19" s="177"/>
      <c r="BD19" s="177"/>
      <c r="BE19" s="177"/>
      <c r="BF19" s="177"/>
      <c r="BG19" s="177"/>
      <c r="BH19" s="177"/>
      <c r="BI19" s="177"/>
      <c r="BJ19" s="177"/>
      <c r="BK19" s="177"/>
      <c r="BL19" s="177"/>
      <c r="BM19" s="177"/>
      <c r="BN19" s="177"/>
      <c r="BO19" s="177"/>
      <c r="BP19" s="177"/>
      <c r="BQ19" s="177"/>
      <c r="BR19" s="177"/>
      <c r="BS19" s="177"/>
      <c r="BT19" s="177"/>
      <c r="BU19" s="177"/>
      <c r="BV19" s="164"/>
      <c r="BW19" s="164"/>
      <c r="BX19" s="164"/>
      <c r="BY19" s="164"/>
      <c r="BZ19" s="164"/>
      <c r="CA19" s="165"/>
      <c r="CB19" s="165"/>
      <c r="CC19" s="165"/>
      <c r="CD19" s="165"/>
      <c r="CE19" s="165"/>
      <c r="CF19" s="165"/>
      <c r="CG19" s="166" t="str">
        <f t="shared" si="0"/>
        <v/>
      </c>
      <c r="CH19" s="167"/>
      <c r="CI19" s="167"/>
      <c r="CJ19" s="167"/>
      <c r="CK19" s="167"/>
      <c r="CL19" s="167"/>
      <c r="CM19" s="168"/>
      <c r="CN19" s="112"/>
      <c r="CP19" s="209" t="str">
        <f>_xlfn.IFNA(IF(VLOOKUP(AC19,'Scoring Chart'!D$4:H$50,5,FALSE)='Budget Worksheet'!Q19,"", "Answers to the two questions do not match - Update for total cost to calculate"),"")</f>
        <v/>
      </c>
      <c r="CQ19" s="209"/>
      <c r="CR19" s="209"/>
      <c r="CS19" s="209"/>
      <c r="CT19" s="209"/>
      <c r="CU19" s="209"/>
      <c r="CV19" s="209"/>
      <c r="CW19" s="209"/>
    </row>
    <row r="20" spans="1:101" ht="45" customHeight="1" x14ac:dyDescent="0.25">
      <c r="A20" s="100"/>
      <c r="B20" s="178"/>
      <c r="C20" s="179"/>
      <c r="D20" s="179"/>
      <c r="E20" s="179"/>
      <c r="F20" s="179"/>
      <c r="G20" s="179"/>
      <c r="H20" s="179"/>
      <c r="I20" s="179"/>
      <c r="J20" s="179"/>
      <c r="K20" s="179"/>
      <c r="L20" s="179"/>
      <c r="M20" s="179"/>
      <c r="N20" s="179"/>
      <c r="O20" s="179"/>
      <c r="P20" s="179"/>
      <c r="Q20" s="179"/>
      <c r="R20" s="179"/>
      <c r="S20" s="179"/>
      <c r="T20" s="179"/>
      <c r="U20" s="179"/>
      <c r="V20" s="179"/>
      <c r="W20" s="179"/>
      <c r="X20" s="179"/>
      <c r="Y20" s="179"/>
      <c r="Z20" s="179"/>
      <c r="AA20" s="179"/>
      <c r="AB20" s="179"/>
      <c r="AC20" s="180"/>
      <c r="AD20" s="180"/>
      <c r="AE20" s="180"/>
      <c r="AF20" s="180"/>
      <c r="AG20" s="180"/>
      <c r="AH20" s="180"/>
      <c r="AI20" s="180"/>
      <c r="AJ20" s="180"/>
      <c r="AK20" s="180"/>
      <c r="AL20" s="180"/>
      <c r="AM20" s="180"/>
      <c r="AN20" s="180"/>
      <c r="AO20" s="180"/>
      <c r="AP20" s="180"/>
      <c r="AQ20" s="180"/>
      <c r="AR20" s="180"/>
      <c r="AS20" s="180"/>
      <c r="AT20" s="180"/>
      <c r="AU20" s="180"/>
      <c r="AV20" s="180"/>
      <c r="AW20" s="180"/>
      <c r="AX20" s="180"/>
      <c r="AY20" s="180"/>
      <c r="AZ20" s="180"/>
      <c r="BA20" s="180"/>
      <c r="BB20" s="180"/>
      <c r="BC20" s="180"/>
      <c r="BD20" s="180"/>
      <c r="BE20" s="180"/>
      <c r="BF20" s="180"/>
      <c r="BG20" s="180"/>
      <c r="BH20" s="180"/>
      <c r="BI20" s="180"/>
      <c r="BJ20" s="180"/>
      <c r="BK20" s="180"/>
      <c r="BL20" s="180"/>
      <c r="BM20" s="180"/>
      <c r="BN20" s="180"/>
      <c r="BO20" s="180"/>
      <c r="BP20" s="180"/>
      <c r="BQ20" s="180"/>
      <c r="BR20" s="180"/>
      <c r="BS20" s="180"/>
      <c r="BT20" s="180"/>
      <c r="BU20" s="180"/>
      <c r="BV20" s="179"/>
      <c r="BW20" s="179"/>
      <c r="BX20" s="179"/>
      <c r="BY20" s="179"/>
      <c r="BZ20" s="179"/>
      <c r="CA20" s="181"/>
      <c r="CB20" s="181"/>
      <c r="CC20" s="181"/>
      <c r="CD20" s="181"/>
      <c r="CE20" s="181"/>
      <c r="CF20" s="181"/>
      <c r="CG20" s="182" t="str">
        <f t="shared" si="0"/>
        <v/>
      </c>
      <c r="CH20" s="183"/>
      <c r="CI20" s="183"/>
      <c r="CJ20" s="183"/>
      <c r="CK20" s="183"/>
      <c r="CL20" s="183"/>
      <c r="CM20" s="184"/>
      <c r="CN20" s="112"/>
      <c r="CP20" s="209" t="str">
        <f>_xlfn.IFNA(IF(VLOOKUP(AC20,'Scoring Chart'!D$4:H$50,5,FALSE)='Budget Worksheet'!Q20,"", "Answers to the two questions do not match - Update for total cost to calculate"),"")</f>
        <v/>
      </c>
      <c r="CQ20" s="209"/>
      <c r="CR20" s="209"/>
      <c r="CS20" s="209"/>
      <c r="CT20" s="209"/>
      <c r="CU20" s="209"/>
      <c r="CV20" s="209"/>
      <c r="CW20" s="209"/>
    </row>
    <row r="21" spans="1:101" ht="45" customHeight="1" x14ac:dyDescent="0.25">
      <c r="A21" s="100"/>
      <c r="B21" s="176"/>
      <c r="C21" s="164"/>
      <c r="D21" s="164"/>
      <c r="E21" s="164"/>
      <c r="F21" s="164"/>
      <c r="G21" s="164"/>
      <c r="H21" s="164"/>
      <c r="I21" s="164"/>
      <c r="J21" s="164"/>
      <c r="K21" s="164"/>
      <c r="L21" s="164"/>
      <c r="M21" s="164"/>
      <c r="N21" s="164"/>
      <c r="O21" s="164"/>
      <c r="P21" s="164"/>
      <c r="Q21" s="164"/>
      <c r="R21" s="164"/>
      <c r="S21" s="164"/>
      <c r="T21" s="164"/>
      <c r="U21" s="164"/>
      <c r="V21" s="164"/>
      <c r="W21" s="164"/>
      <c r="X21" s="164"/>
      <c r="Y21" s="164"/>
      <c r="Z21" s="164"/>
      <c r="AA21" s="164"/>
      <c r="AB21" s="164"/>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7"/>
      <c r="BA21" s="177"/>
      <c r="BB21" s="177"/>
      <c r="BC21" s="177"/>
      <c r="BD21" s="177"/>
      <c r="BE21" s="177"/>
      <c r="BF21" s="177"/>
      <c r="BG21" s="177"/>
      <c r="BH21" s="177"/>
      <c r="BI21" s="177"/>
      <c r="BJ21" s="177"/>
      <c r="BK21" s="177"/>
      <c r="BL21" s="177"/>
      <c r="BM21" s="177"/>
      <c r="BN21" s="177"/>
      <c r="BO21" s="177"/>
      <c r="BP21" s="177"/>
      <c r="BQ21" s="177"/>
      <c r="BR21" s="177"/>
      <c r="BS21" s="177"/>
      <c r="BT21" s="177"/>
      <c r="BU21" s="177"/>
      <c r="BV21" s="164"/>
      <c r="BW21" s="164"/>
      <c r="BX21" s="164"/>
      <c r="BY21" s="164"/>
      <c r="BZ21" s="164"/>
      <c r="CA21" s="165"/>
      <c r="CB21" s="165"/>
      <c r="CC21" s="165"/>
      <c r="CD21" s="165"/>
      <c r="CE21" s="165"/>
      <c r="CF21" s="165"/>
      <c r="CG21" s="166" t="str">
        <f t="shared" si="0"/>
        <v/>
      </c>
      <c r="CH21" s="167"/>
      <c r="CI21" s="167"/>
      <c r="CJ21" s="167"/>
      <c r="CK21" s="167"/>
      <c r="CL21" s="167"/>
      <c r="CM21" s="168"/>
      <c r="CN21" s="112"/>
      <c r="CP21" s="209" t="str">
        <f>_xlfn.IFNA(IF(VLOOKUP(AC21,'Scoring Chart'!D$4:H$50,5,FALSE)='Budget Worksheet'!Q21,"", "Answers to the two questions do not match - Update for total cost to calculate"),"")</f>
        <v/>
      </c>
      <c r="CQ21" s="209"/>
      <c r="CR21" s="209"/>
      <c r="CS21" s="209"/>
      <c r="CT21" s="209"/>
      <c r="CU21" s="209"/>
      <c r="CV21" s="209"/>
      <c r="CW21" s="209"/>
    </row>
    <row r="22" spans="1:101" ht="45" customHeight="1" thickBot="1" x14ac:dyDescent="0.3">
      <c r="A22" s="100"/>
      <c r="B22" s="169"/>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c r="AA22" s="170"/>
      <c r="AB22" s="170"/>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0"/>
      <c r="BW22" s="170"/>
      <c r="BX22" s="170"/>
      <c r="BY22" s="170"/>
      <c r="BZ22" s="170"/>
      <c r="CA22" s="172"/>
      <c r="CB22" s="172"/>
      <c r="CC22" s="172"/>
      <c r="CD22" s="172"/>
      <c r="CE22" s="172"/>
      <c r="CF22" s="172"/>
      <c r="CG22" s="173" t="str">
        <f t="shared" si="0"/>
        <v/>
      </c>
      <c r="CH22" s="174"/>
      <c r="CI22" s="174"/>
      <c r="CJ22" s="174"/>
      <c r="CK22" s="174"/>
      <c r="CL22" s="174"/>
      <c r="CM22" s="175"/>
      <c r="CN22" s="112"/>
      <c r="CP22" s="209" t="str">
        <f>_xlfn.IFNA(IF(VLOOKUP(AC22,'Scoring Chart'!D$4:H$50,5,FALSE)='Budget Worksheet'!Q22,"", "Answers to the two questions do not match - Update for total cost to calculate"),"")</f>
        <v/>
      </c>
      <c r="CQ22" s="209"/>
      <c r="CR22" s="209"/>
      <c r="CS22" s="209"/>
      <c r="CT22" s="209"/>
      <c r="CU22" s="209"/>
      <c r="CV22" s="209"/>
      <c r="CW22" s="209"/>
    </row>
    <row r="23" spans="1:101" ht="30" customHeight="1" thickBot="1" x14ac:dyDescent="0.3">
      <c r="A23" s="100"/>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c r="BF23" s="101"/>
      <c r="BG23" s="101"/>
      <c r="BH23" s="101"/>
      <c r="BI23" s="101"/>
      <c r="BJ23" s="101"/>
      <c r="BK23" s="101"/>
      <c r="BL23" s="101"/>
      <c r="BM23" s="101"/>
      <c r="BN23" s="101"/>
      <c r="BO23" s="101"/>
      <c r="BP23" s="101"/>
      <c r="BQ23" s="101"/>
      <c r="BR23" s="101"/>
      <c r="BS23" s="101"/>
      <c r="BT23" s="101"/>
      <c r="BU23" s="101"/>
      <c r="BV23" s="101"/>
      <c r="BW23" s="101"/>
      <c r="BX23" s="101"/>
      <c r="BY23" s="101"/>
      <c r="BZ23" s="101"/>
      <c r="CA23" s="194" t="s">
        <v>873</v>
      </c>
      <c r="CB23" s="195"/>
      <c r="CC23" s="195"/>
      <c r="CD23" s="195"/>
      <c r="CE23" s="195"/>
      <c r="CF23" s="195"/>
      <c r="CG23" s="200">
        <f>SUM(CG13:CG22)</f>
        <v>0</v>
      </c>
      <c r="CH23" s="195"/>
      <c r="CI23" s="195"/>
      <c r="CJ23" s="195"/>
      <c r="CK23" s="195"/>
      <c r="CL23" s="195"/>
      <c r="CM23" s="197"/>
      <c r="CN23" s="112"/>
      <c r="CP23" s="209"/>
      <c r="CQ23" s="209"/>
      <c r="CR23" s="209"/>
      <c r="CS23" s="209"/>
      <c r="CT23" s="209"/>
      <c r="CU23" s="209"/>
      <c r="CV23" s="209"/>
      <c r="CW23" s="209"/>
    </row>
    <row r="24" spans="1:101" ht="30" customHeight="1" thickBot="1" x14ac:dyDescent="0.3">
      <c r="A24" s="100"/>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c r="AW24" s="101"/>
      <c r="AX24" s="101"/>
      <c r="AY24" s="101"/>
      <c r="AZ24" s="101"/>
      <c r="BA24" s="101"/>
      <c r="BB24" s="101"/>
      <c r="BC24" s="101"/>
      <c r="BD24" s="101"/>
      <c r="BE24" s="101"/>
      <c r="BF24" s="101"/>
      <c r="BG24" s="101"/>
      <c r="BH24" s="101"/>
      <c r="BI24" s="101"/>
      <c r="BJ24" s="101"/>
      <c r="BK24" s="101"/>
      <c r="BL24" s="101"/>
      <c r="BM24" s="101"/>
      <c r="BN24" s="101"/>
      <c r="BO24" s="101"/>
      <c r="BP24" s="101"/>
      <c r="BQ24" s="101"/>
      <c r="BR24" s="101"/>
      <c r="BS24" s="101"/>
      <c r="BT24" s="101"/>
      <c r="BU24" s="101"/>
      <c r="BV24" s="101"/>
      <c r="BW24" s="101"/>
      <c r="BX24" s="101"/>
      <c r="BY24" s="101"/>
      <c r="BZ24" s="101"/>
      <c r="CA24" s="101"/>
      <c r="CB24" s="101"/>
      <c r="CC24" s="101"/>
      <c r="CD24" s="101"/>
      <c r="CE24" s="101"/>
      <c r="CF24" s="101"/>
      <c r="CG24" s="101"/>
      <c r="CH24" s="101"/>
      <c r="CI24" s="101"/>
      <c r="CJ24" s="101"/>
      <c r="CK24" s="101"/>
      <c r="CL24" s="101"/>
      <c r="CM24" s="101"/>
      <c r="CN24" s="112"/>
      <c r="CP24" s="209"/>
      <c r="CQ24" s="209"/>
      <c r="CR24" s="209"/>
      <c r="CS24" s="209"/>
      <c r="CT24" s="209"/>
      <c r="CU24" s="209"/>
      <c r="CV24" s="209"/>
      <c r="CW24" s="209"/>
    </row>
    <row r="25" spans="1:101" ht="19.5" thickBot="1" x14ac:dyDescent="0.3">
      <c r="A25" s="100"/>
      <c r="B25" s="191" t="s">
        <v>844</v>
      </c>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c r="CC25" s="192"/>
      <c r="CD25" s="192"/>
      <c r="CE25" s="192"/>
      <c r="CF25" s="192"/>
      <c r="CG25" s="192"/>
      <c r="CH25" s="192"/>
      <c r="CI25" s="192"/>
      <c r="CJ25" s="192"/>
      <c r="CK25" s="192"/>
      <c r="CL25" s="192"/>
      <c r="CM25" s="193"/>
      <c r="CN25" s="111"/>
      <c r="CP25" s="209"/>
      <c r="CQ25" s="209"/>
      <c r="CR25" s="209"/>
      <c r="CS25" s="209"/>
      <c r="CT25" s="209"/>
      <c r="CU25" s="209"/>
      <c r="CV25" s="209"/>
      <c r="CW25" s="209"/>
    </row>
    <row r="26" spans="1:101" ht="96" customHeight="1" thickBot="1" x14ac:dyDescent="0.3">
      <c r="A26" s="100"/>
      <c r="B26" s="194" t="s">
        <v>870</v>
      </c>
      <c r="C26" s="195"/>
      <c r="D26" s="195"/>
      <c r="E26" s="195"/>
      <c r="F26" s="195"/>
      <c r="G26" s="195"/>
      <c r="H26" s="195"/>
      <c r="I26" s="195"/>
      <c r="J26" s="195"/>
      <c r="K26" s="195"/>
      <c r="L26" s="195"/>
      <c r="M26" s="195"/>
      <c r="N26" s="195"/>
      <c r="O26" s="195"/>
      <c r="P26" s="195"/>
      <c r="Q26" s="195" t="s">
        <v>854</v>
      </c>
      <c r="R26" s="195"/>
      <c r="S26" s="195"/>
      <c r="T26" s="195"/>
      <c r="U26" s="195"/>
      <c r="V26" s="195"/>
      <c r="W26" s="195"/>
      <c r="X26" s="195"/>
      <c r="Y26" s="195"/>
      <c r="Z26" s="195"/>
      <c r="AA26" s="195"/>
      <c r="AB26" s="195"/>
      <c r="AC26" s="196" t="s">
        <v>874</v>
      </c>
      <c r="AD26" s="196"/>
      <c r="AE26" s="196"/>
      <c r="AF26" s="196"/>
      <c r="AG26" s="196"/>
      <c r="AH26" s="196"/>
      <c r="AI26" s="196"/>
      <c r="AJ26" s="196"/>
      <c r="AK26" s="196"/>
      <c r="AL26" s="196"/>
      <c r="AM26" s="196"/>
      <c r="AN26" s="196"/>
      <c r="AO26" s="196"/>
      <c r="AP26" s="196"/>
      <c r="AQ26" s="196"/>
      <c r="AR26" s="196"/>
      <c r="AS26" s="196"/>
      <c r="AT26" s="196"/>
      <c r="AU26" s="196"/>
      <c r="AV26" s="196"/>
      <c r="AW26" s="196"/>
      <c r="AX26" s="196"/>
      <c r="AY26" s="196"/>
      <c r="AZ26" s="196"/>
      <c r="BA26" s="196"/>
      <c r="BB26" s="196"/>
      <c r="BC26" s="196"/>
      <c r="BD26" s="196"/>
      <c r="BE26" s="196"/>
      <c r="BF26" s="196"/>
      <c r="BG26" s="196"/>
      <c r="BH26" s="196"/>
      <c r="BI26" s="196"/>
      <c r="BJ26" s="196"/>
      <c r="BK26" s="196"/>
      <c r="BL26" s="196"/>
      <c r="BM26" s="196"/>
      <c r="BN26" s="196"/>
      <c r="BO26" s="196"/>
      <c r="BP26" s="196"/>
      <c r="BQ26" s="196"/>
      <c r="BR26" s="196"/>
      <c r="BS26" s="196"/>
      <c r="BT26" s="196"/>
      <c r="BU26" s="196"/>
      <c r="BV26" s="195" t="s">
        <v>1</v>
      </c>
      <c r="BW26" s="195"/>
      <c r="BX26" s="195"/>
      <c r="BY26" s="195"/>
      <c r="BZ26" s="195"/>
      <c r="CA26" s="195" t="s">
        <v>2</v>
      </c>
      <c r="CB26" s="195"/>
      <c r="CC26" s="195"/>
      <c r="CD26" s="195"/>
      <c r="CE26" s="195"/>
      <c r="CF26" s="195"/>
      <c r="CG26" s="195" t="s">
        <v>3</v>
      </c>
      <c r="CH26" s="195"/>
      <c r="CI26" s="195"/>
      <c r="CJ26" s="195"/>
      <c r="CK26" s="195"/>
      <c r="CL26" s="195"/>
      <c r="CM26" s="197"/>
      <c r="CN26" s="112"/>
      <c r="CP26" s="209"/>
      <c r="CQ26" s="209"/>
      <c r="CR26" s="209"/>
      <c r="CS26" s="209"/>
      <c r="CT26" s="209"/>
      <c r="CU26" s="209"/>
      <c r="CV26" s="209"/>
      <c r="CW26" s="209"/>
    </row>
    <row r="27" spans="1:101" ht="45" customHeight="1" x14ac:dyDescent="0.25">
      <c r="A27" s="100"/>
      <c r="B27" s="255"/>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c r="BV27" s="256"/>
      <c r="BW27" s="256"/>
      <c r="BX27" s="256"/>
      <c r="BY27" s="256"/>
      <c r="BZ27" s="256"/>
      <c r="CA27" s="258"/>
      <c r="CB27" s="258"/>
      <c r="CC27" s="258"/>
      <c r="CD27" s="258"/>
      <c r="CE27" s="258"/>
      <c r="CF27" s="258"/>
      <c r="CG27" s="259" t="str">
        <f>IF(COUNTBLANK(B27)+COUNTBLANK(Q27)+COUNTBLANK(AC27)+COUNTBLANK(BV27)+COUNTBLANK(CA27)&lt;&gt;0,"",IF(CP27="Answers to the two questions do not match - Update for total cost to calculate","",BV27*CA27))</f>
        <v/>
      </c>
      <c r="CH27" s="259"/>
      <c r="CI27" s="259"/>
      <c r="CJ27" s="259"/>
      <c r="CK27" s="259"/>
      <c r="CL27" s="259"/>
      <c r="CM27" s="260"/>
      <c r="CN27" s="112"/>
      <c r="CP27" s="209" t="str">
        <f>_xlfn.IFNA(IF(VLOOKUP(AC27,'Scoring Chart'!D$4:H$50,5,FALSE)='Budget Worksheet'!Q27,"", "Answers to the two questions do not match - Update for total cost to calculate"),"")</f>
        <v/>
      </c>
      <c r="CQ27" s="209"/>
      <c r="CR27" s="209"/>
      <c r="CS27" s="209"/>
      <c r="CT27" s="209"/>
      <c r="CU27" s="209"/>
      <c r="CV27" s="209"/>
      <c r="CW27" s="209"/>
    </row>
    <row r="28" spans="1:101" ht="45" customHeight="1" x14ac:dyDescent="0.25">
      <c r="A28" s="100"/>
      <c r="B28" s="178"/>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199"/>
      <c r="BF28" s="199"/>
      <c r="BG28" s="199"/>
      <c r="BH28" s="199"/>
      <c r="BI28" s="199"/>
      <c r="BJ28" s="199"/>
      <c r="BK28" s="199"/>
      <c r="BL28" s="199"/>
      <c r="BM28" s="199"/>
      <c r="BN28" s="199"/>
      <c r="BO28" s="199"/>
      <c r="BP28" s="199"/>
      <c r="BQ28" s="199"/>
      <c r="BR28" s="199"/>
      <c r="BS28" s="199"/>
      <c r="BT28" s="199"/>
      <c r="BU28" s="199"/>
      <c r="BV28" s="179"/>
      <c r="BW28" s="179"/>
      <c r="BX28" s="179"/>
      <c r="BY28" s="179"/>
      <c r="BZ28" s="179"/>
      <c r="CA28" s="181"/>
      <c r="CB28" s="181"/>
      <c r="CC28" s="181"/>
      <c r="CD28" s="181"/>
      <c r="CE28" s="181"/>
      <c r="CF28" s="181"/>
      <c r="CG28" s="182" t="str">
        <f t="shared" ref="CG28:CG36" si="1">IF(COUNTBLANK(B28)+COUNTBLANK(Q28)+COUNTBLANK(AC28)+COUNTBLANK(BV28)+COUNTBLANK(CA28)&lt;&gt;0,"",IF(CP28="Answers to the two questions do not match - Update for total cost to calculate","",BV28*CA28))</f>
        <v/>
      </c>
      <c r="CH28" s="183"/>
      <c r="CI28" s="183"/>
      <c r="CJ28" s="183"/>
      <c r="CK28" s="183"/>
      <c r="CL28" s="183"/>
      <c r="CM28" s="184"/>
      <c r="CN28" s="112"/>
      <c r="CP28" s="209" t="str">
        <f>_xlfn.IFNA(IF(VLOOKUP(AC28,'Scoring Chart'!D$4:H$50,5,FALSE)='Budget Worksheet'!Q28,"", "Answers to the two questions do not match - Update for total cost to calculate"),"")</f>
        <v/>
      </c>
      <c r="CQ28" s="209"/>
      <c r="CR28" s="209"/>
      <c r="CS28" s="209"/>
      <c r="CT28" s="209"/>
      <c r="CU28" s="209"/>
      <c r="CV28" s="209"/>
      <c r="CW28" s="209"/>
    </row>
    <row r="29" spans="1:101" ht="45" customHeight="1" x14ac:dyDescent="0.25">
      <c r="A29" s="100"/>
      <c r="B29" s="176"/>
      <c r="C29" s="164"/>
      <c r="D29" s="164"/>
      <c r="E29" s="164"/>
      <c r="F29" s="164"/>
      <c r="G29" s="164"/>
      <c r="H29" s="164"/>
      <c r="I29" s="164"/>
      <c r="J29" s="164"/>
      <c r="K29" s="164"/>
      <c r="L29" s="164"/>
      <c r="M29" s="164"/>
      <c r="N29" s="164"/>
      <c r="O29" s="164"/>
      <c r="P29" s="164"/>
      <c r="Q29" s="164"/>
      <c r="R29" s="164"/>
      <c r="S29" s="164"/>
      <c r="T29" s="164"/>
      <c r="U29" s="164"/>
      <c r="V29" s="164"/>
      <c r="W29" s="164"/>
      <c r="X29" s="164"/>
      <c r="Y29" s="164"/>
      <c r="Z29" s="164"/>
      <c r="AA29" s="164"/>
      <c r="AB29" s="164"/>
      <c r="AC29" s="187"/>
      <c r="AD29" s="187"/>
      <c r="AE29" s="187"/>
      <c r="AF29" s="187"/>
      <c r="AG29" s="187"/>
      <c r="AH29" s="187"/>
      <c r="AI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c r="BJ29" s="187"/>
      <c r="BK29" s="187"/>
      <c r="BL29" s="187"/>
      <c r="BM29" s="187"/>
      <c r="BN29" s="187"/>
      <c r="BO29" s="187"/>
      <c r="BP29" s="187"/>
      <c r="BQ29" s="187"/>
      <c r="BR29" s="187"/>
      <c r="BS29" s="187"/>
      <c r="BT29" s="187"/>
      <c r="BU29" s="187"/>
      <c r="BV29" s="164"/>
      <c r="BW29" s="164"/>
      <c r="BX29" s="164"/>
      <c r="BY29" s="164"/>
      <c r="BZ29" s="164"/>
      <c r="CA29" s="165"/>
      <c r="CB29" s="165"/>
      <c r="CC29" s="165"/>
      <c r="CD29" s="165"/>
      <c r="CE29" s="165"/>
      <c r="CF29" s="165"/>
      <c r="CG29" s="166" t="str">
        <f t="shared" si="1"/>
        <v/>
      </c>
      <c r="CH29" s="167"/>
      <c r="CI29" s="167"/>
      <c r="CJ29" s="167"/>
      <c r="CK29" s="167"/>
      <c r="CL29" s="167"/>
      <c r="CM29" s="168"/>
      <c r="CN29" s="112"/>
      <c r="CP29" s="209" t="str">
        <f>_xlfn.IFNA(IF(VLOOKUP(AC29,'Scoring Chart'!D$4:H$50,5,FALSE)='Budget Worksheet'!Q29,"", "Answers to the two questions do not match - Update for total cost to calculate"),"")</f>
        <v/>
      </c>
      <c r="CQ29" s="209"/>
      <c r="CR29" s="209"/>
      <c r="CS29" s="209"/>
      <c r="CT29" s="209"/>
      <c r="CU29" s="209"/>
      <c r="CV29" s="209"/>
      <c r="CW29" s="209"/>
    </row>
    <row r="30" spans="1:101" ht="45" customHeight="1" x14ac:dyDescent="0.25">
      <c r="A30" s="100"/>
      <c r="B30" s="178"/>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99"/>
      <c r="AD30" s="199"/>
      <c r="AE30" s="199"/>
      <c r="AF30" s="199"/>
      <c r="AG30" s="199"/>
      <c r="AH30" s="199"/>
      <c r="AI30" s="199"/>
      <c r="AJ30" s="199"/>
      <c r="AK30" s="199"/>
      <c r="AL30" s="199"/>
      <c r="AM30" s="199"/>
      <c r="AN30" s="199"/>
      <c r="AO30" s="199"/>
      <c r="AP30" s="199"/>
      <c r="AQ30" s="199"/>
      <c r="AR30" s="199"/>
      <c r="AS30" s="199"/>
      <c r="AT30" s="199"/>
      <c r="AU30" s="199"/>
      <c r="AV30" s="199"/>
      <c r="AW30" s="199"/>
      <c r="AX30" s="199"/>
      <c r="AY30" s="199"/>
      <c r="AZ30" s="199"/>
      <c r="BA30" s="199"/>
      <c r="BB30" s="199"/>
      <c r="BC30" s="199"/>
      <c r="BD30" s="199"/>
      <c r="BE30" s="199"/>
      <c r="BF30" s="199"/>
      <c r="BG30" s="199"/>
      <c r="BH30" s="199"/>
      <c r="BI30" s="199"/>
      <c r="BJ30" s="199"/>
      <c r="BK30" s="199"/>
      <c r="BL30" s="199"/>
      <c r="BM30" s="199"/>
      <c r="BN30" s="199"/>
      <c r="BO30" s="199"/>
      <c r="BP30" s="199"/>
      <c r="BQ30" s="199"/>
      <c r="BR30" s="199"/>
      <c r="BS30" s="199"/>
      <c r="BT30" s="199"/>
      <c r="BU30" s="199"/>
      <c r="BV30" s="179"/>
      <c r="BW30" s="179"/>
      <c r="BX30" s="179"/>
      <c r="BY30" s="179"/>
      <c r="BZ30" s="179"/>
      <c r="CA30" s="181"/>
      <c r="CB30" s="181"/>
      <c r="CC30" s="181"/>
      <c r="CD30" s="181"/>
      <c r="CE30" s="181"/>
      <c r="CF30" s="181"/>
      <c r="CG30" s="182" t="str">
        <f t="shared" si="1"/>
        <v/>
      </c>
      <c r="CH30" s="183"/>
      <c r="CI30" s="183"/>
      <c r="CJ30" s="183"/>
      <c r="CK30" s="183"/>
      <c r="CL30" s="183"/>
      <c r="CM30" s="184"/>
      <c r="CN30" s="112"/>
      <c r="CP30" s="209" t="str">
        <f>_xlfn.IFNA(IF(VLOOKUP(AC30,'Scoring Chart'!D$4:H$50,5,FALSE)='Budget Worksheet'!Q30,"", "Answers to the two questions do not match - Update for total cost to calculate"),"")</f>
        <v/>
      </c>
      <c r="CQ30" s="209"/>
      <c r="CR30" s="209"/>
      <c r="CS30" s="209"/>
      <c r="CT30" s="209"/>
      <c r="CU30" s="209"/>
      <c r="CV30" s="209"/>
      <c r="CW30" s="209"/>
    </row>
    <row r="31" spans="1:101" ht="45" customHeight="1" x14ac:dyDescent="0.25">
      <c r="A31" s="100"/>
      <c r="B31" s="176"/>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c r="BJ31" s="187"/>
      <c r="BK31" s="187"/>
      <c r="BL31" s="187"/>
      <c r="BM31" s="187"/>
      <c r="BN31" s="187"/>
      <c r="BO31" s="187"/>
      <c r="BP31" s="187"/>
      <c r="BQ31" s="187"/>
      <c r="BR31" s="187"/>
      <c r="BS31" s="187"/>
      <c r="BT31" s="187"/>
      <c r="BU31" s="187"/>
      <c r="BV31" s="164"/>
      <c r="BW31" s="164"/>
      <c r="BX31" s="164"/>
      <c r="BY31" s="164"/>
      <c r="BZ31" s="164"/>
      <c r="CA31" s="165"/>
      <c r="CB31" s="165"/>
      <c r="CC31" s="165"/>
      <c r="CD31" s="165"/>
      <c r="CE31" s="165"/>
      <c r="CF31" s="165"/>
      <c r="CG31" s="166" t="str">
        <f t="shared" si="1"/>
        <v/>
      </c>
      <c r="CH31" s="167"/>
      <c r="CI31" s="167"/>
      <c r="CJ31" s="167"/>
      <c r="CK31" s="167"/>
      <c r="CL31" s="167"/>
      <c r="CM31" s="168"/>
      <c r="CN31" s="112"/>
      <c r="CP31" s="209" t="str">
        <f>_xlfn.IFNA(IF(VLOOKUP(AC31,'Scoring Chart'!D$4:H$50,5,FALSE)='Budget Worksheet'!Q31,"", "Answers to the two questions do not match - Update for total cost to calculate"),"")</f>
        <v/>
      </c>
      <c r="CQ31" s="209"/>
      <c r="CR31" s="209"/>
      <c r="CS31" s="209"/>
      <c r="CT31" s="209"/>
      <c r="CU31" s="209"/>
      <c r="CV31" s="209"/>
      <c r="CW31" s="209"/>
    </row>
    <row r="32" spans="1:101" ht="45" customHeight="1" x14ac:dyDescent="0.25">
      <c r="A32" s="100"/>
      <c r="B32" s="178"/>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99"/>
      <c r="AD32" s="199"/>
      <c r="AE32" s="199"/>
      <c r="AF32" s="199"/>
      <c r="AG32" s="199"/>
      <c r="AH32" s="199"/>
      <c r="AI32" s="199"/>
      <c r="AJ32" s="199"/>
      <c r="AK32" s="199"/>
      <c r="AL32" s="199"/>
      <c r="AM32" s="199"/>
      <c r="AN32" s="199"/>
      <c r="AO32" s="199"/>
      <c r="AP32" s="199"/>
      <c r="AQ32" s="199"/>
      <c r="AR32" s="199"/>
      <c r="AS32" s="199"/>
      <c r="AT32" s="199"/>
      <c r="AU32" s="199"/>
      <c r="AV32" s="199"/>
      <c r="AW32" s="199"/>
      <c r="AX32" s="199"/>
      <c r="AY32" s="199"/>
      <c r="AZ32" s="199"/>
      <c r="BA32" s="199"/>
      <c r="BB32" s="199"/>
      <c r="BC32" s="199"/>
      <c r="BD32" s="199"/>
      <c r="BE32" s="199"/>
      <c r="BF32" s="199"/>
      <c r="BG32" s="199"/>
      <c r="BH32" s="199"/>
      <c r="BI32" s="199"/>
      <c r="BJ32" s="199"/>
      <c r="BK32" s="199"/>
      <c r="BL32" s="199"/>
      <c r="BM32" s="199"/>
      <c r="BN32" s="199"/>
      <c r="BO32" s="199"/>
      <c r="BP32" s="199"/>
      <c r="BQ32" s="199"/>
      <c r="BR32" s="199"/>
      <c r="BS32" s="199"/>
      <c r="BT32" s="199"/>
      <c r="BU32" s="199"/>
      <c r="BV32" s="179"/>
      <c r="BW32" s="179"/>
      <c r="BX32" s="179"/>
      <c r="BY32" s="179"/>
      <c r="BZ32" s="179"/>
      <c r="CA32" s="181"/>
      <c r="CB32" s="181"/>
      <c r="CC32" s="181"/>
      <c r="CD32" s="181"/>
      <c r="CE32" s="181"/>
      <c r="CF32" s="181"/>
      <c r="CG32" s="182" t="str">
        <f t="shared" si="1"/>
        <v/>
      </c>
      <c r="CH32" s="183"/>
      <c r="CI32" s="183"/>
      <c r="CJ32" s="183"/>
      <c r="CK32" s="183"/>
      <c r="CL32" s="183"/>
      <c r="CM32" s="184"/>
      <c r="CN32" s="112"/>
      <c r="CP32" s="209" t="str">
        <f>_xlfn.IFNA(IF(VLOOKUP(AC32,'Scoring Chart'!D$4:H$50,5,FALSE)='Budget Worksheet'!Q32,"", "Answers to the two questions do not match - Update for total cost to calculate"),"")</f>
        <v/>
      </c>
      <c r="CQ32" s="209"/>
      <c r="CR32" s="209"/>
      <c r="CS32" s="209"/>
      <c r="CT32" s="209"/>
      <c r="CU32" s="209"/>
      <c r="CV32" s="209"/>
      <c r="CW32" s="209"/>
    </row>
    <row r="33" spans="1:101" ht="45" customHeight="1" x14ac:dyDescent="0.25">
      <c r="A33" s="100"/>
      <c r="B33" s="176"/>
      <c r="C33" s="164"/>
      <c r="D33" s="164"/>
      <c r="E33" s="164"/>
      <c r="F33" s="164"/>
      <c r="G33" s="164"/>
      <c r="H33" s="164"/>
      <c r="I33" s="164"/>
      <c r="J33" s="164"/>
      <c r="K33" s="164"/>
      <c r="L33" s="164"/>
      <c r="M33" s="164"/>
      <c r="N33" s="164"/>
      <c r="O33" s="164"/>
      <c r="P33" s="164"/>
      <c r="Q33" s="164"/>
      <c r="R33" s="164"/>
      <c r="S33" s="164"/>
      <c r="T33" s="164"/>
      <c r="U33" s="164"/>
      <c r="V33" s="164"/>
      <c r="W33" s="164"/>
      <c r="X33" s="164"/>
      <c r="Y33" s="164"/>
      <c r="Z33" s="164"/>
      <c r="AA33" s="164"/>
      <c r="AB33" s="164"/>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c r="BJ33" s="187"/>
      <c r="BK33" s="187"/>
      <c r="BL33" s="187"/>
      <c r="BM33" s="187"/>
      <c r="BN33" s="187"/>
      <c r="BO33" s="187"/>
      <c r="BP33" s="187"/>
      <c r="BQ33" s="187"/>
      <c r="BR33" s="187"/>
      <c r="BS33" s="187"/>
      <c r="BT33" s="187"/>
      <c r="BU33" s="187"/>
      <c r="BV33" s="164"/>
      <c r="BW33" s="164"/>
      <c r="BX33" s="164"/>
      <c r="BY33" s="164"/>
      <c r="BZ33" s="164"/>
      <c r="CA33" s="165"/>
      <c r="CB33" s="165"/>
      <c r="CC33" s="165"/>
      <c r="CD33" s="165"/>
      <c r="CE33" s="165"/>
      <c r="CF33" s="165"/>
      <c r="CG33" s="166" t="str">
        <f t="shared" si="1"/>
        <v/>
      </c>
      <c r="CH33" s="167"/>
      <c r="CI33" s="167"/>
      <c r="CJ33" s="167"/>
      <c r="CK33" s="167"/>
      <c r="CL33" s="167"/>
      <c r="CM33" s="168"/>
      <c r="CN33" s="112"/>
      <c r="CP33" s="209" t="str">
        <f>_xlfn.IFNA(IF(VLOOKUP(AC33,'Scoring Chart'!D$4:H$50,5,FALSE)='Budget Worksheet'!Q33,"", "Answers to the two questions do not match - Update for total cost to calculate"),"")</f>
        <v/>
      </c>
      <c r="CQ33" s="209"/>
      <c r="CR33" s="209"/>
      <c r="CS33" s="209"/>
      <c r="CT33" s="209"/>
      <c r="CU33" s="209"/>
      <c r="CV33" s="209"/>
      <c r="CW33" s="209"/>
    </row>
    <row r="34" spans="1:101" ht="45" customHeight="1" x14ac:dyDescent="0.25">
      <c r="A34" s="100"/>
      <c r="B34" s="178"/>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199"/>
      <c r="BC34" s="199"/>
      <c r="BD34" s="199"/>
      <c r="BE34" s="199"/>
      <c r="BF34" s="199"/>
      <c r="BG34" s="199"/>
      <c r="BH34" s="199"/>
      <c r="BI34" s="199"/>
      <c r="BJ34" s="199"/>
      <c r="BK34" s="199"/>
      <c r="BL34" s="199"/>
      <c r="BM34" s="199"/>
      <c r="BN34" s="199"/>
      <c r="BO34" s="199"/>
      <c r="BP34" s="199"/>
      <c r="BQ34" s="199"/>
      <c r="BR34" s="199"/>
      <c r="BS34" s="199"/>
      <c r="BT34" s="199"/>
      <c r="BU34" s="199"/>
      <c r="BV34" s="179"/>
      <c r="BW34" s="179"/>
      <c r="BX34" s="179"/>
      <c r="BY34" s="179"/>
      <c r="BZ34" s="179"/>
      <c r="CA34" s="181"/>
      <c r="CB34" s="181"/>
      <c r="CC34" s="181"/>
      <c r="CD34" s="181"/>
      <c r="CE34" s="181"/>
      <c r="CF34" s="181"/>
      <c r="CG34" s="182" t="str">
        <f t="shared" si="1"/>
        <v/>
      </c>
      <c r="CH34" s="183"/>
      <c r="CI34" s="183"/>
      <c r="CJ34" s="183"/>
      <c r="CK34" s="183"/>
      <c r="CL34" s="183"/>
      <c r="CM34" s="184"/>
      <c r="CN34" s="112"/>
      <c r="CP34" s="209" t="str">
        <f>_xlfn.IFNA(IF(VLOOKUP(AC34,'Scoring Chart'!D$4:H$50,5,FALSE)='Budget Worksheet'!Q34,"", "Answers to the two questions do not match - Update for total cost to calculate"),"")</f>
        <v/>
      </c>
      <c r="CQ34" s="209"/>
      <c r="CR34" s="209"/>
      <c r="CS34" s="209"/>
      <c r="CT34" s="209"/>
      <c r="CU34" s="209"/>
      <c r="CV34" s="209"/>
      <c r="CW34" s="209"/>
    </row>
    <row r="35" spans="1:101" ht="45" customHeight="1" x14ac:dyDescent="0.25">
      <c r="A35" s="100"/>
      <c r="B35" s="176"/>
      <c r="C35" s="164"/>
      <c r="D35" s="164"/>
      <c r="E35" s="164"/>
      <c r="F35" s="164"/>
      <c r="G35" s="164"/>
      <c r="H35" s="164"/>
      <c r="I35" s="164"/>
      <c r="J35" s="164"/>
      <c r="K35" s="164"/>
      <c r="L35" s="164"/>
      <c r="M35" s="164"/>
      <c r="N35" s="164"/>
      <c r="O35" s="164"/>
      <c r="P35" s="164"/>
      <c r="Q35" s="164"/>
      <c r="R35" s="164"/>
      <c r="S35" s="164"/>
      <c r="T35" s="164"/>
      <c r="U35" s="164"/>
      <c r="V35" s="164"/>
      <c r="W35" s="164"/>
      <c r="X35" s="164"/>
      <c r="Y35" s="164"/>
      <c r="Z35" s="164"/>
      <c r="AA35" s="164"/>
      <c r="AB35" s="164"/>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c r="BJ35" s="187"/>
      <c r="BK35" s="187"/>
      <c r="BL35" s="187"/>
      <c r="BM35" s="187"/>
      <c r="BN35" s="187"/>
      <c r="BO35" s="187"/>
      <c r="BP35" s="187"/>
      <c r="BQ35" s="187"/>
      <c r="BR35" s="187"/>
      <c r="BS35" s="187"/>
      <c r="BT35" s="187"/>
      <c r="BU35" s="187"/>
      <c r="BV35" s="164"/>
      <c r="BW35" s="164"/>
      <c r="BX35" s="164"/>
      <c r="BY35" s="164"/>
      <c r="BZ35" s="164"/>
      <c r="CA35" s="165"/>
      <c r="CB35" s="165"/>
      <c r="CC35" s="165"/>
      <c r="CD35" s="165"/>
      <c r="CE35" s="165"/>
      <c r="CF35" s="165"/>
      <c r="CG35" s="166" t="str">
        <f t="shared" si="1"/>
        <v/>
      </c>
      <c r="CH35" s="167"/>
      <c r="CI35" s="167"/>
      <c r="CJ35" s="167"/>
      <c r="CK35" s="167"/>
      <c r="CL35" s="167"/>
      <c r="CM35" s="168"/>
      <c r="CN35" s="112"/>
      <c r="CP35" s="209" t="str">
        <f>_xlfn.IFNA(IF(VLOOKUP(AC35,'Scoring Chart'!D$4:H$50,5,FALSE)='Budget Worksheet'!Q35,"", "Answers to the two questions do not match - Update for total cost to calculate"),"")</f>
        <v/>
      </c>
      <c r="CQ35" s="209"/>
      <c r="CR35" s="209"/>
      <c r="CS35" s="209"/>
      <c r="CT35" s="209"/>
      <c r="CU35" s="209"/>
      <c r="CV35" s="209"/>
      <c r="CW35" s="209"/>
    </row>
    <row r="36" spans="1:101" ht="45" customHeight="1" thickBot="1" x14ac:dyDescent="0.3">
      <c r="A36" s="100"/>
      <c r="B36" s="169"/>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c r="AA36" s="170"/>
      <c r="AB36" s="170"/>
      <c r="AC36" s="198"/>
      <c r="AD36" s="198"/>
      <c r="AE36" s="198"/>
      <c r="AF36" s="198"/>
      <c r="AG36" s="198"/>
      <c r="AH36" s="198"/>
      <c r="AI36" s="198"/>
      <c r="AJ36" s="198"/>
      <c r="AK36" s="198"/>
      <c r="AL36" s="198"/>
      <c r="AM36" s="198"/>
      <c r="AN36" s="198"/>
      <c r="AO36" s="198"/>
      <c r="AP36" s="198"/>
      <c r="AQ36" s="198"/>
      <c r="AR36" s="198"/>
      <c r="AS36" s="198"/>
      <c r="AT36" s="198"/>
      <c r="AU36" s="198"/>
      <c r="AV36" s="198"/>
      <c r="AW36" s="198"/>
      <c r="AX36" s="198"/>
      <c r="AY36" s="198"/>
      <c r="AZ36" s="198"/>
      <c r="BA36" s="198"/>
      <c r="BB36" s="198"/>
      <c r="BC36" s="198"/>
      <c r="BD36" s="198"/>
      <c r="BE36" s="198"/>
      <c r="BF36" s="198"/>
      <c r="BG36" s="198"/>
      <c r="BH36" s="198"/>
      <c r="BI36" s="198"/>
      <c r="BJ36" s="198"/>
      <c r="BK36" s="198"/>
      <c r="BL36" s="198"/>
      <c r="BM36" s="198"/>
      <c r="BN36" s="198"/>
      <c r="BO36" s="198"/>
      <c r="BP36" s="198"/>
      <c r="BQ36" s="198"/>
      <c r="BR36" s="198"/>
      <c r="BS36" s="198"/>
      <c r="BT36" s="198"/>
      <c r="BU36" s="198"/>
      <c r="BV36" s="170"/>
      <c r="BW36" s="170"/>
      <c r="BX36" s="170"/>
      <c r="BY36" s="170"/>
      <c r="BZ36" s="170"/>
      <c r="CA36" s="172"/>
      <c r="CB36" s="172"/>
      <c r="CC36" s="172"/>
      <c r="CD36" s="172"/>
      <c r="CE36" s="172"/>
      <c r="CF36" s="172"/>
      <c r="CG36" s="173" t="str">
        <f t="shared" si="1"/>
        <v/>
      </c>
      <c r="CH36" s="174"/>
      <c r="CI36" s="174"/>
      <c r="CJ36" s="174"/>
      <c r="CK36" s="174"/>
      <c r="CL36" s="174"/>
      <c r="CM36" s="175"/>
      <c r="CN36" s="112"/>
      <c r="CP36" s="209" t="str">
        <f>_xlfn.IFNA(IF(VLOOKUP(AC36,'Scoring Chart'!D$4:H$50,5,FALSE)='Budget Worksheet'!Q36,"", "Answers to the two questions do not match - Update for total cost to calculate"),"")</f>
        <v/>
      </c>
      <c r="CQ36" s="209"/>
      <c r="CR36" s="209"/>
      <c r="CS36" s="209"/>
      <c r="CT36" s="209"/>
      <c r="CU36" s="209"/>
      <c r="CV36" s="209"/>
      <c r="CW36" s="209"/>
    </row>
    <row r="37" spans="1:101" ht="30" customHeight="1" thickBot="1" x14ac:dyDescent="0.3">
      <c r="A37" s="100"/>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1"/>
      <c r="BQ37" s="101"/>
      <c r="BR37" s="101"/>
      <c r="BS37" s="101"/>
      <c r="BT37" s="101"/>
      <c r="BU37" s="101"/>
      <c r="BV37" s="101"/>
      <c r="BW37" s="101"/>
      <c r="BX37" s="101"/>
      <c r="BY37" s="101"/>
      <c r="BZ37" s="101"/>
      <c r="CA37" s="160" t="s">
        <v>873</v>
      </c>
      <c r="CB37" s="161"/>
      <c r="CC37" s="161"/>
      <c r="CD37" s="161"/>
      <c r="CE37" s="161"/>
      <c r="CF37" s="161"/>
      <c r="CG37" s="162">
        <f>SUM(CG27:CG36)</f>
        <v>0</v>
      </c>
      <c r="CH37" s="161"/>
      <c r="CI37" s="161"/>
      <c r="CJ37" s="161"/>
      <c r="CK37" s="161"/>
      <c r="CL37" s="161"/>
      <c r="CM37" s="163"/>
      <c r="CN37" s="112"/>
      <c r="CP37" s="209"/>
      <c r="CQ37" s="209"/>
      <c r="CR37" s="209"/>
      <c r="CS37" s="209"/>
      <c r="CT37" s="209"/>
      <c r="CU37" s="209"/>
      <c r="CV37" s="209"/>
      <c r="CW37" s="209"/>
    </row>
    <row r="38" spans="1:101" ht="30" customHeight="1" thickBot="1" x14ac:dyDescent="0.3">
      <c r="A38" s="100"/>
      <c r="B38" s="101"/>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1"/>
      <c r="AO38" s="101"/>
      <c r="AP38" s="101"/>
      <c r="AQ38" s="101"/>
      <c r="AR38" s="101"/>
      <c r="AS38" s="101"/>
      <c r="AT38" s="101"/>
      <c r="AU38" s="101"/>
      <c r="AV38" s="101"/>
      <c r="AW38" s="101"/>
      <c r="AX38" s="101"/>
      <c r="AY38" s="101"/>
      <c r="AZ38" s="101"/>
      <c r="BA38" s="101"/>
      <c r="BB38" s="101"/>
      <c r="BC38" s="101"/>
      <c r="BD38" s="101"/>
      <c r="BE38" s="101"/>
      <c r="BF38" s="101"/>
      <c r="BG38" s="101"/>
      <c r="BH38" s="101"/>
      <c r="BI38" s="101"/>
      <c r="BJ38" s="101"/>
      <c r="BK38" s="101"/>
      <c r="BL38" s="101"/>
      <c r="BM38" s="101"/>
      <c r="BN38" s="101"/>
      <c r="BO38" s="101"/>
      <c r="BP38" s="101"/>
      <c r="BQ38" s="101"/>
      <c r="BR38" s="101"/>
      <c r="BS38" s="101"/>
      <c r="BT38" s="101"/>
      <c r="BU38" s="101"/>
      <c r="BV38" s="101"/>
      <c r="BW38" s="101"/>
      <c r="BX38" s="101"/>
      <c r="BY38" s="101"/>
      <c r="BZ38" s="101"/>
      <c r="CA38" s="101"/>
      <c r="CB38" s="101"/>
      <c r="CC38" s="101"/>
      <c r="CD38" s="101"/>
      <c r="CE38" s="101"/>
      <c r="CF38" s="101"/>
      <c r="CG38" s="101"/>
      <c r="CH38" s="101"/>
      <c r="CI38" s="101"/>
      <c r="CJ38" s="101"/>
      <c r="CK38" s="101"/>
      <c r="CL38" s="101"/>
      <c r="CM38" s="101"/>
      <c r="CN38" s="112"/>
      <c r="CP38" s="209"/>
      <c r="CQ38" s="209"/>
      <c r="CR38" s="209"/>
      <c r="CS38" s="209"/>
      <c r="CT38" s="209"/>
      <c r="CU38" s="209"/>
      <c r="CV38" s="209"/>
      <c r="CW38" s="209"/>
    </row>
    <row r="39" spans="1:101" ht="19.5" thickBot="1" x14ac:dyDescent="0.3">
      <c r="A39" s="100"/>
      <c r="B39" s="191" t="s">
        <v>842</v>
      </c>
      <c r="C39" s="192"/>
      <c r="D39" s="192"/>
      <c r="E39" s="192"/>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c r="BO39" s="192"/>
      <c r="BP39" s="192"/>
      <c r="BQ39" s="192"/>
      <c r="BR39" s="192"/>
      <c r="BS39" s="192"/>
      <c r="BT39" s="192"/>
      <c r="BU39" s="192"/>
      <c r="BV39" s="192"/>
      <c r="BW39" s="192"/>
      <c r="BX39" s="192"/>
      <c r="BY39" s="192"/>
      <c r="BZ39" s="192"/>
      <c r="CA39" s="192"/>
      <c r="CB39" s="192"/>
      <c r="CC39" s="192"/>
      <c r="CD39" s="192"/>
      <c r="CE39" s="192"/>
      <c r="CF39" s="192"/>
      <c r="CG39" s="192"/>
      <c r="CH39" s="192"/>
      <c r="CI39" s="192"/>
      <c r="CJ39" s="192"/>
      <c r="CK39" s="192"/>
      <c r="CL39" s="192"/>
      <c r="CM39" s="193"/>
      <c r="CN39" s="111"/>
      <c r="CP39" s="209"/>
      <c r="CQ39" s="209"/>
      <c r="CR39" s="209"/>
      <c r="CS39" s="209"/>
      <c r="CT39" s="209"/>
      <c r="CU39" s="209"/>
      <c r="CV39" s="209"/>
      <c r="CW39" s="209"/>
    </row>
    <row r="40" spans="1:101" ht="70.5" customHeight="1" thickBot="1" x14ac:dyDescent="0.3">
      <c r="A40" s="100"/>
      <c r="B40" s="194" t="s">
        <v>870</v>
      </c>
      <c r="C40" s="195"/>
      <c r="D40" s="195"/>
      <c r="E40" s="195"/>
      <c r="F40" s="195"/>
      <c r="G40" s="195"/>
      <c r="H40" s="195"/>
      <c r="I40" s="195"/>
      <c r="J40" s="195"/>
      <c r="K40" s="195"/>
      <c r="L40" s="195"/>
      <c r="M40" s="195"/>
      <c r="N40" s="195"/>
      <c r="O40" s="195"/>
      <c r="P40" s="195"/>
      <c r="Q40" s="195" t="s">
        <v>875</v>
      </c>
      <c r="R40" s="195"/>
      <c r="S40" s="195"/>
      <c r="T40" s="195"/>
      <c r="U40" s="195"/>
      <c r="V40" s="195"/>
      <c r="W40" s="195"/>
      <c r="X40" s="195"/>
      <c r="Y40" s="195"/>
      <c r="Z40" s="195"/>
      <c r="AA40" s="195"/>
      <c r="AB40" s="195"/>
      <c r="AC40" s="196" t="s">
        <v>874</v>
      </c>
      <c r="AD40" s="196"/>
      <c r="AE40" s="196"/>
      <c r="AF40" s="196"/>
      <c r="AG40" s="196"/>
      <c r="AH40" s="196"/>
      <c r="AI40" s="196"/>
      <c r="AJ40" s="196"/>
      <c r="AK40" s="196"/>
      <c r="AL40" s="196"/>
      <c r="AM40" s="196"/>
      <c r="AN40" s="196"/>
      <c r="AO40" s="196"/>
      <c r="AP40" s="196"/>
      <c r="AQ40" s="196"/>
      <c r="AR40" s="196"/>
      <c r="AS40" s="196"/>
      <c r="AT40" s="196"/>
      <c r="AU40" s="196"/>
      <c r="AV40" s="196"/>
      <c r="AW40" s="196"/>
      <c r="AX40" s="196"/>
      <c r="AY40" s="196"/>
      <c r="AZ40" s="196"/>
      <c r="BA40" s="196"/>
      <c r="BB40" s="196"/>
      <c r="BC40" s="196"/>
      <c r="BD40" s="196"/>
      <c r="BE40" s="196"/>
      <c r="BF40" s="196"/>
      <c r="BG40" s="196"/>
      <c r="BH40" s="196"/>
      <c r="BI40" s="196"/>
      <c r="BJ40" s="196"/>
      <c r="BK40" s="196"/>
      <c r="BL40" s="196"/>
      <c r="BM40" s="196"/>
      <c r="BN40" s="196"/>
      <c r="BO40" s="196"/>
      <c r="BP40" s="196"/>
      <c r="BQ40" s="196"/>
      <c r="BR40" s="196"/>
      <c r="BS40" s="196"/>
      <c r="BT40" s="196"/>
      <c r="BU40" s="196"/>
      <c r="BV40" s="195" t="s">
        <v>1</v>
      </c>
      <c r="BW40" s="195"/>
      <c r="BX40" s="195"/>
      <c r="BY40" s="195"/>
      <c r="BZ40" s="195"/>
      <c r="CA40" s="195" t="s">
        <v>2</v>
      </c>
      <c r="CB40" s="195"/>
      <c r="CC40" s="195"/>
      <c r="CD40" s="195"/>
      <c r="CE40" s="195"/>
      <c r="CF40" s="195"/>
      <c r="CG40" s="195" t="s">
        <v>3</v>
      </c>
      <c r="CH40" s="195"/>
      <c r="CI40" s="195"/>
      <c r="CJ40" s="195"/>
      <c r="CK40" s="195"/>
      <c r="CL40" s="195"/>
      <c r="CM40" s="197"/>
      <c r="CN40" s="112"/>
      <c r="CP40" s="209"/>
      <c r="CQ40" s="209"/>
      <c r="CR40" s="209"/>
      <c r="CS40" s="209"/>
      <c r="CT40" s="209"/>
      <c r="CU40" s="209"/>
      <c r="CV40" s="209"/>
      <c r="CW40" s="209"/>
    </row>
    <row r="41" spans="1:101" ht="45" customHeight="1" x14ac:dyDescent="0.25">
      <c r="A41" s="100"/>
      <c r="B41" s="185" t="s">
        <v>383</v>
      </c>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c r="BJ41" s="187"/>
      <c r="BK41" s="187"/>
      <c r="BL41" s="187"/>
      <c r="BM41" s="187"/>
      <c r="BN41" s="187"/>
      <c r="BO41" s="187"/>
      <c r="BP41" s="187"/>
      <c r="BQ41" s="187"/>
      <c r="BR41" s="187"/>
      <c r="BS41" s="187"/>
      <c r="BT41" s="187"/>
      <c r="BU41" s="187"/>
      <c r="BV41" s="186"/>
      <c r="BW41" s="186"/>
      <c r="BX41" s="186"/>
      <c r="BY41" s="186"/>
      <c r="BZ41" s="186"/>
      <c r="CA41" s="188"/>
      <c r="CB41" s="188"/>
      <c r="CC41" s="188"/>
      <c r="CD41" s="188"/>
      <c r="CE41" s="188"/>
      <c r="CF41" s="188"/>
      <c r="CG41" s="189" t="str">
        <f>IF(COUNTBLANK(B41)+COUNTBLANK(Q41)+COUNTBLANK(AC41)+COUNTBLANK(BV41)+COUNTBLANK(CA41)&lt;&gt;0,"",IF(CP41="Answers to the two questions do not match - Update for total cost to calculate","",BV41*CA41))</f>
        <v/>
      </c>
      <c r="CH41" s="189"/>
      <c r="CI41" s="189"/>
      <c r="CJ41" s="189"/>
      <c r="CK41" s="189"/>
      <c r="CL41" s="189"/>
      <c r="CM41" s="190"/>
      <c r="CN41" s="112"/>
      <c r="CP41" s="209" t="str">
        <f>_xlfn.IFNA(IF(VLOOKUP(AC41,'Scoring Chart'!D$4:H$50,5,FALSE)='Budget Worksheet'!Q41,"", "Answers to the two questions do not match - Update for total cost to calculate"),"")</f>
        <v/>
      </c>
      <c r="CQ41" s="209"/>
      <c r="CR41" s="209"/>
      <c r="CS41" s="209"/>
      <c r="CT41" s="209"/>
      <c r="CU41" s="209"/>
      <c r="CV41" s="209"/>
      <c r="CW41" s="209"/>
    </row>
    <row r="42" spans="1:101" ht="45" customHeight="1" x14ac:dyDescent="0.25">
      <c r="A42" s="100"/>
      <c r="B42" s="178"/>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80"/>
      <c r="AD42" s="180"/>
      <c r="AE42" s="180"/>
      <c r="AF42" s="180"/>
      <c r="AG42" s="180"/>
      <c r="AH42" s="180"/>
      <c r="AI42" s="180"/>
      <c r="AJ42" s="180"/>
      <c r="AK42" s="180"/>
      <c r="AL42" s="180"/>
      <c r="AM42" s="180"/>
      <c r="AN42" s="180"/>
      <c r="AO42" s="180"/>
      <c r="AP42" s="180"/>
      <c r="AQ42" s="180"/>
      <c r="AR42" s="180"/>
      <c r="AS42" s="180"/>
      <c r="AT42" s="180"/>
      <c r="AU42" s="180"/>
      <c r="AV42" s="180"/>
      <c r="AW42" s="180"/>
      <c r="AX42" s="180"/>
      <c r="AY42" s="180"/>
      <c r="AZ42" s="180"/>
      <c r="BA42" s="180"/>
      <c r="BB42" s="180"/>
      <c r="BC42" s="180"/>
      <c r="BD42" s="180"/>
      <c r="BE42" s="180"/>
      <c r="BF42" s="180"/>
      <c r="BG42" s="180"/>
      <c r="BH42" s="180"/>
      <c r="BI42" s="180"/>
      <c r="BJ42" s="180"/>
      <c r="BK42" s="180"/>
      <c r="BL42" s="180"/>
      <c r="BM42" s="180"/>
      <c r="BN42" s="180"/>
      <c r="BO42" s="180"/>
      <c r="BP42" s="180"/>
      <c r="BQ42" s="180"/>
      <c r="BR42" s="180"/>
      <c r="BS42" s="180"/>
      <c r="BT42" s="180"/>
      <c r="BU42" s="180"/>
      <c r="BV42" s="179"/>
      <c r="BW42" s="179"/>
      <c r="BX42" s="179"/>
      <c r="BY42" s="179"/>
      <c r="BZ42" s="179"/>
      <c r="CA42" s="181"/>
      <c r="CB42" s="181"/>
      <c r="CC42" s="181"/>
      <c r="CD42" s="181"/>
      <c r="CE42" s="181"/>
      <c r="CF42" s="181"/>
      <c r="CG42" s="182" t="str">
        <f t="shared" ref="CG42:CG50" si="2">IF(COUNTBLANK(B42)+COUNTBLANK(Q42)+COUNTBLANK(AC42)+COUNTBLANK(BV42)+COUNTBLANK(CA42)&lt;&gt;0,"",IF(CP42="Answers to the two questions do not match - Update for total cost to calculate","",BV42*CA42))</f>
        <v/>
      </c>
      <c r="CH42" s="183"/>
      <c r="CI42" s="183"/>
      <c r="CJ42" s="183"/>
      <c r="CK42" s="183"/>
      <c r="CL42" s="183"/>
      <c r="CM42" s="184"/>
      <c r="CN42" s="112"/>
      <c r="CP42" s="209" t="str">
        <f>_xlfn.IFNA(IF(VLOOKUP(AC42,'Scoring Chart'!D$4:H$50,5,FALSE)='Budget Worksheet'!Q42,"", "Answers to the two questions do not match - Update for total cost to calculate"),"")</f>
        <v/>
      </c>
      <c r="CQ42" s="209"/>
      <c r="CR42" s="209"/>
      <c r="CS42" s="209"/>
      <c r="CT42" s="209"/>
      <c r="CU42" s="209"/>
      <c r="CV42" s="209"/>
      <c r="CW42" s="209"/>
    </row>
    <row r="43" spans="1:101" ht="45" customHeight="1" x14ac:dyDescent="0.25">
      <c r="A43" s="100"/>
      <c r="B43" s="176"/>
      <c r="C43" s="164"/>
      <c r="D43" s="164"/>
      <c r="E43" s="164"/>
      <c r="F43" s="164"/>
      <c r="G43" s="164"/>
      <c r="H43" s="164"/>
      <c r="I43" s="164"/>
      <c r="J43" s="164"/>
      <c r="K43" s="164"/>
      <c r="L43" s="164"/>
      <c r="M43" s="164"/>
      <c r="N43" s="164"/>
      <c r="O43" s="164"/>
      <c r="P43" s="164"/>
      <c r="Q43" s="164"/>
      <c r="R43" s="164"/>
      <c r="S43" s="164"/>
      <c r="T43" s="164"/>
      <c r="U43" s="164"/>
      <c r="V43" s="164"/>
      <c r="W43" s="164"/>
      <c r="X43" s="164"/>
      <c r="Y43" s="164"/>
      <c r="Z43" s="164"/>
      <c r="AA43" s="164"/>
      <c r="AB43" s="164"/>
      <c r="AC43" s="177"/>
      <c r="AD43" s="177"/>
      <c r="AE43" s="177"/>
      <c r="AF43" s="177"/>
      <c r="AG43" s="177"/>
      <c r="AH43" s="177"/>
      <c r="AI43" s="177"/>
      <c r="AJ43" s="177"/>
      <c r="AK43" s="177"/>
      <c r="AL43" s="177"/>
      <c r="AM43" s="177"/>
      <c r="AN43" s="177"/>
      <c r="AO43" s="177"/>
      <c r="AP43" s="177"/>
      <c r="AQ43" s="177"/>
      <c r="AR43" s="177"/>
      <c r="AS43" s="177"/>
      <c r="AT43" s="177"/>
      <c r="AU43" s="177"/>
      <c r="AV43" s="177"/>
      <c r="AW43" s="177"/>
      <c r="AX43" s="177"/>
      <c r="AY43" s="177"/>
      <c r="AZ43" s="177"/>
      <c r="BA43" s="177"/>
      <c r="BB43" s="177"/>
      <c r="BC43" s="177"/>
      <c r="BD43" s="177"/>
      <c r="BE43" s="177"/>
      <c r="BF43" s="177"/>
      <c r="BG43" s="177"/>
      <c r="BH43" s="177"/>
      <c r="BI43" s="177"/>
      <c r="BJ43" s="177"/>
      <c r="BK43" s="177"/>
      <c r="BL43" s="177"/>
      <c r="BM43" s="177"/>
      <c r="BN43" s="177"/>
      <c r="BO43" s="177"/>
      <c r="BP43" s="177"/>
      <c r="BQ43" s="177"/>
      <c r="BR43" s="177"/>
      <c r="BS43" s="177"/>
      <c r="BT43" s="177"/>
      <c r="BU43" s="177"/>
      <c r="BV43" s="164"/>
      <c r="BW43" s="164"/>
      <c r="BX43" s="164"/>
      <c r="BY43" s="164"/>
      <c r="BZ43" s="164"/>
      <c r="CA43" s="165"/>
      <c r="CB43" s="165"/>
      <c r="CC43" s="165"/>
      <c r="CD43" s="165"/>
      <c r="CE43" s="165"/>
      <c r="CF43" s="165"/>
      <c r="CG43" s="166" t="str">
        <f t="shared" si="2"/>
        <v/>
      </c>
      <c r="CH43" s="167"/>
      <c r="CI43" s="167"/>
      <c r="CJ43" s="167"/>
      <c r="CK43" s="167"/>
      <c r="CL43" s="167"/>
      <c r="CM43" s="168"/>
      <c r="CN43" s="112"/>
      <c r="CP43" s="209" t="str">
        <f>_xlfn.IFNA(IF(VLOOKUP(AC43,'Scoring Chart'!D$4:H$50,5,FALSE)='Budget Worksheet'!Q43,"", "Answers to the two questions do not match - Update for total cost to calculate"),"")</f>
        <v/>
      </c>
      <c r="CQ43" s="209"/>
      <c r="CR43" s="209"/>
      <c r="CS43" s="209"/>
      <c r="CT43" s="209"/>
      <c r="CU43" s="209"/>
      <c r="CV43" s="209"/>
      <c r="CW43" s="209"/>
    </row>
    <row r="44" spans="1:101" ht="45" customHeight="1" x14ac:dyDescent="0.25">
      <c r="A44" s="100"/>
      <c r="B44" s="178"/>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80"/>
      <c r="AD44" s="180"/>
      <c r="AE44" s="180"/>
      <c r="AF44" s="180"/>
      <c r="AG44" s="180"/>
      <c r="AH44" s="180"/>
      <c r="AI44" s="180"/>
      <c r="AJ44" s="180"/>
      <c r="AK44" s="180"/>
      <c r="AL44" s="180"/>
      <c r="AM44" s="180"/>
      <c r="AN44" s="180"/>
      <c r="AO44" s="180"/>
      <c r="AP44" s="180"/>
      <c r="AQ44" s="180"/>
      <c r="AR44" s="180"/>
      <c r="AS44" s="180"/>
      <c r="AT44" s="180"/>
      <c r="AU44" s="180"/>
      <c r="AV44" s="180"/>
      <c r="AW44" s="180"/>
      <c r="AX44" s="180"/>
      <c r="AY44" s="180"/>
      <c r="AZ44" s="180"/>
      <c r="BA44" s="180"/>
      <c r="BB44" s="180"/>
      <c r="BC44" s="180"/>
      <c r="BD44" s="180"/>
      <c r="BE44" s="180"/>
      <c r="BF44" s="180"/>
      <c r="BG44" s="180"/>
      <c r="BH44" s="180"/>
      <c r="BI44" s="180"/>
      <c r="BJ44" s="180"/>
      <c r="BK44" s="180"/>
      <c r="BL44" s="180"/>
      <c r="BM44" s="180"/>
      <c r="BN44" s="180"/>
      <c r="BO44" s="180"/>
      <c r="BP44" s="180"/>
      <c r="BQ44" s="180"/>
      <c r="BR44" s="180"/>
      <c r="BS44" s="180"/>
      <c r="BT44" s="180"/>
      <c r="BU44" s="180"/>
      <c r="BV44" s="179"/>
      <c r="BW44" s="179"/>
      <c r="BX44" s="179"/>
      <c r="BY44" s="179"/>
      <c r="BZ44" s="179"/>
      <c r="CA44" s="181"/>
      <c r="CB44" s="181"/>
      <c r="CC44" s="181"/>
      <c r="CD44" s="181"/>
      <c r="CE44" s="181"/>
      <c r="CF44" s="181"/>
      <c r="CG44" s="182" t="str">
        <f t="shared" si="2"/>
        <v/>
      </c>
      <c r="CH44" s="183"/>
      <c r="CI44" s="183"/>
      <c r="CJ44" s="183"/>
      <c r="CK44" s="183"/>
      <c r="CL44" s="183"/>
      <c r="CM44" s="184"/>
      <c r="CN44" s="112"/>
      <c r="CP44" s="209" t="str">
        <f>_xlfn.IFNA(IF(VLOOKUP(AC44,'Scoring Chart'!D$4:H$50,5,FALSE)='Budget Worksheet'!Q44,"", "Answers to the two questions do not match - Update for total cost to calculate"),"")</f>
        <v/>
      </c>
      <c r="CQ44" s="209"/>
      <c r="CR44" s="209"/>
      <c r="CS44" s="209"/>
      <c r="CT44" s="209"/>
      <c r="CU44" s="209"/>
      <c r="CV44" s="209"/>
      <c r="CW44" s="209"/>
    </row>
    <row r="45" spans="1:101" ht="45" customHeight="1" x14ac:dyDescent="0.25">
      <c r="A45" s="100"/>
      <c r="B45" s="176"/>
      <c r="C45" s="164"/>
      <c r="D45" s="164"/>
      <c r="E45" s="164"/>
      <c r="F45" s="164"/>
      <c r="G45" s="164"/>
      <c r="H45" s="164"/>
      <c r="I45" s="164"/>
      <c r="J45" s="164"/>
      <c r="K45" s="164"/>
      <c r="L45" s="164"/>
      <c r="M45" s="164"/>
      <c r="N45" s="164"/>
      <c r="O45" s="164"/>
      <c r="P45" s="164"/>
      <c r="Q45" s="164"/>
      <c r="R45" s="164"/>
      <c r="S45" s="164"/>
      <c r="T45" s="164"/>
      <c r="U45" s="164"/>
      <c r="V45" s="164"/>
      <c r="W45" s="164"/>
      <c r="X45" s="164"/>
      <c r="Y45" s="164"/>
      <c r="Z45" s="164"/>
      <c r="AA45" s="164"/>
      <c r="AB45" s="164"/>
      <c r="AC45" s="177"/>
      <c r="AD45" s="177"/>
      <c r="AE45" s="177"/>
      <c r="AF45" s="177"/>
      <c r="AG45" s="177"/>
      <c r="AH45" s="177"/>
      <c r="AI45" s="177"/>
      <c r="AJ45" s="177"/>
      <c r="AK45" s="177"/>
      <c r="AL45" s="177"/>
      <c r="AM45" s="177"/>
      <c r="AN45" s="177"/>
      <c r="AO45" s="177"/>
      <c r="AP45" s="177"/>
      <c r="AQ45" s="177"/>
      <c r="AR45" s="177"/>
      <c r="AS45" s="177"/>
      <c r="AT45" s="177"/>
      <c r="AU45" s="177"/>
      <c r="AV45" s="177"/>
      <c r="AW45" s="177"/>
      <c r="AX45" s="177"/>
      <c r="AY45" s="177"/>
      <c r="AZ45" s="177"/>
      <c r="BA45" s="177"/>
      <c r="BB45" s="177"/>
      <c r="BC45" s="177"/>
      <c r="BD45" s="177"/>
      <c r="BE45" s="177"/>
      <c r="BF45" s="177"/>
      <c r="BG45" s="177"/>
      <c r="BH45" s="177"/>
      <c r="BI45" s="177"/>
      <c r="BJ45" s="177"/>
      <c r="BK45" s="177"/>
      <c r="BL45" s="177"/>
      <c r="BM45" s="177"/>
      <c r="BN45" s="177"/>
      <c r="BO45" s="177"/>
      <c r="BP45" s="177"/>
      <c r="BQ45" s="177"/>
      <c r="BR45" s="177"/>
      <c r="BS45" s="177"/>
      <c r="BT45" s="177"/>
      <c r="BU45" s="177"/>
      <c r="BV45" s="164"/>
      <c r="BW45" s="164"/>
      <c r="BX45" s="164"/>
      <c r="BY45" s="164"/>
      <c r="BZ45" s="164"/>
      <c r="CA45" s="165"/>
      <c r="CB45" s="165"/>
      <c r="CC45" s="165"/>
      <c r="CD45" s="165"/>
      <c r="CE45" s="165"/>
      <c r="CF45" s="165"/>
      <c r="CG45" s="166" t="str">
        <f t="shared" si="2"/>
        <v/>
      </c>
      <c r="CH45" s="167"/>
      <c r="CI45" s="167"/>
      <c r="CJ45" s="167"/>
      <c r="CK45" s="167"/>
      <c r="CL45" s="167"/>
      <c r="CM45" s="168"/>
      <c r="CN45" s="112"/>
      <c r="CP45" s="209" t="str">
        <f>_xlfn.IFNA(IF(VLOOKUP(AC45,'Scoring Chart'!D$4:H$50,5,FALSE)='Budget Worksheet'!Q45,"", "Answers to the two questions do not match - Update for total cost to calculate"),"")</f>
        <v/>
      </c>
      <c r="CQ45" s="209"/>
      <c r="CR45" s="209"/>
      <c r="CS45" s="209"/>
      <c r="CT45" s="209"/>
      <c r="CU45" s="209"/>
      <c r="CV45" s="209"/>
      <c r="CW45" s="209"/>
    </row>
    <row r="46" spans="1:101" ht="45" customHeight="1" x14ac:dyDescent="0.25">
      <c r="A46" s="100"/>
      <c r="B46" s="178"/>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80"/>
      <c r="AD46" s="180"/>
      <c r="AE46" s="180"/>
      <c r="AF46" s="180"/>
      <c r="AG46" s="180"/>
      <c r="AH46" s="180"/>
      <c r="AI46" s="180"/>
      <c r="AJ46" s="180"/>
      <c r="AK46" s="180"/>
      <c r="AL46" s="180"/>
      <c r="AM46" s="180"/>
      <c r="AN46" s="180"/>
      <c r="AO46" s="180"/>
      <c r="AP46" s="180"/>
      <c r="AQ46" s="180"/>
      <c r="AR46" s="180"/>
      <c r="AS46" s="180"/>
      <c r="AT46" s="180"/>
      <c r="AU46" s="180"/>
      <c r="AV46" s="180"/>
      <c r="AW46" s="180"/>
      <c r="AX46" s="180"/>
      <c r="AY46" s="180"/>
      <c r="AZ46" s="180"/>
      <c r="BA46" s="180"/>
      <c r="BB46" s="180"/>
      <c r="BC46" s="180"/>
      <c r="BD46" s="180"/>
      <c r="BE46" s="180"/>
      <c r="BF46" s="180"/>
      <c r="BG46" s="180"/>
      <c r="BH46" s="180"/>
      <c r="BI46" s="180"/>
      <c r="BJ46" s="180"/>
      <c r="BK46" s="180"/>
      <c r="BL46" s="180"/>
      <c r="BM46" s="180"/>
      <c r="BN46" s="180"/>
      <c r="BO46" s="180"/>
      <c r="BP46" s="180"/>
      <c r="BQ46" s="180"/>
      <c r="BR46" s="180"/>
      <c r="BS46" s="180"/>
      <c r="BT46" s="180"/>
      <c r="BU46" s="180"/>
      <c r="BV46" s="179"/>
      <c r="BW46" s="179"/>
      <c r="BX46" s="179"/>
      <c r="BY46" s="179"/>
      <c r="BZ46" s="179"/>
      <c r="CA46" s="181"/>
      <c r="CB46" s="181"/>
      <c r="CC46" s="181"/>
      <c r="CD46" s="181"/>
      <c r="CE46" s="181"/>
      <c r="CF46" s="181"/>
      <c r="CG46" s="182" t="str">
        <f t="shared" si="2"/>
        <v/>
      </c>
      <c r="CH46" s="183"/>
      <c r="CI46" s="183"/>
      <c r="CJ46" s="183"/>
      <c r="CK46" s="183"/>
      <c r="CL46" s="183"/>
      <c r="CM46" s="184"/>
      <c r="CN46" s="112"/>
      <c r="CP46" s="209" t="str">
        <f>_xlfn.IFNA(IF(VLOOKUP(AC46,'Scoring Chart'!D$4:H$50,5,FALSE)='Budget Worksheet'!Q46,"", "Answers to the two questions do not match - Update for total cost to calculate"),"")</f>
        <v/>
      </c>
      <c r="CQ46" s="209"/>
      <c r="CR46" s="209"/>
      <c r="CS46" s="209"/>
      <c r="CT46" s="209"/>
      <c r="CU46" s="209"/>
      <c r="CV46" s="209"/>
      <c r="CW46" s="209"/>
    </row>
    <row r="47" spans="1:101" ht="45" customHeight="1" x14ac:dyDescent="0.25">
      <c r="A47" s="100"/>
      <c r="B47" s="176"/>
      <c r="C47" s="164"/>
      <c r="D47" s="164"/>
      <c r="E47" s="164"/>
      <c r="F47" s="164"/>
      <c r="G47" s="164"/>
      <c r="H47" s="164"/>
      <c r="I47" s="164"/>
      <c r="J47" s="164"/>
      <c r="K47" s="164"/>
      <c r="L47" s="164"/>
      <c r="M47" s="164"/>
      <c r="N47" s="164"/>
      <c r="O47" s="164"/>
      <c r="P47" s="164"/>
      <c r="Q47" s="164"/>
      <c r="R47" s="164"/>
      <c r="S47" s="164"/>
      <c r="T47" s="164"/>
      <c r="U47" s="164"/>
      <c r="V47" s="164"/>
      <c r="W47" s="164"/>
      <c r="X47" s="164"/>
      <c r="Y47" s="164"/>
      <c r="Z47" s="164"/>
      <c r="AA47" s="164"/>
      <c r="AB47" s="164"/>
      <c r="AC47" s="177"/>
      <c r="AD47" s="177"/>
      <c r="AE47" s="177"/>
      <c r="AF47" s="177"/>
      <c r="AG47" s="177"/>
      <c r="AH47" s="177"/>
      <c r="AI47" s="177"/>
      <c r="AJ47" s="177"/>
      <c r="AK47" s="177"/>
      <c r="AL47" s="177"/>
      <c r="AM47" s="177"/>
      <c r="AN47" s="177"/>
      <c r="AO47" s="177"/>
      <c r="AP47" s="177"/>
      <c r="AQ47" s="177"/>
      <c r="AR47" s="177"/>
      <c r="AS47" s="177"/>
      <c r="AT47" s="177"/>
      <c r="AU47" s="177"/>
      <c r="AV47" s="177"/>
      <c r="AW47" s="177"/>
      <c r="AX47" s="177"/>
      <c r="AY47" s="177"/>
      <c r="AZ47" s="177"/>
      <c r="BA47" s="177"/>
      <c r="BB47" s="177"/>
      <c r="BC47" s="177"/>
      <c r="BD47" s="177"/>
      <c r="BE47" s="177"/>
      <c r="BF47" s="177"/>
      <c r="BG47" s="177"/>
      <c r="BH47" s="177"/>
      <c r="BI47" s="177"/>
      <c r="BJ47" s="177"/>
      <c r="BK47" s="177"/>
      <c r="BL47" s="177"/>
      <c r="BM47" s="177"/>
      <c r="BN47" s="177"/>
      <c r="BO47" s="177"/>
      <c r="BP47" s="177"/>
      <c r="BQ47" s="177"/>
      <c r="BR47" s="177"/>
      <c r="BS47" s="177"/>
      <c r="BT47" s="177"/>
      <c r="BU47" s="177"/>
      <c r="BV47" s="164"/>
      <c r="BW47" s="164"/>
      <c r="BX47" s="164"/>
      <c r="BY47" s="164"/>
      <c r="BZ47" s="164"/>
      <c r="CA47" s="165"/>
      <c r="CB47" s="165"/>
      <c r="CC47" s="165"/>
      <c r="CD47" s="165"/>
      <c r="CE47" s="165"/>
      <c r="CF47" s="165"/>
      <c r="CG47" s="166" t="str">
        <f t="shared" si="2"/>
        <v/>
      </c>
      <c r="CH47" s="167"/>
      <c r="CI47" s="167"/>
      <c r="CJ47" s="167"/>
      <c r="CK47" s="167"/>
      <c r="CL47" s="167"/>
      <c r="CM47" s="168"/>
      <c r="CN47" s="112"/>
      <c r="CP47" s="209" t="str">
        <f>_xlfn.IFNA(IF(VLOOKUP(AC47,'Scoring Chart'!D$4:H$50,5,FALSE)='Budget Worksheet'!Q47,"", "Answers to the two questions do not match - Update for total cost to calculate"),"")</f>
        <v/>
      </c>
      <c r="CQ47" s="209"/>
      <c r="CR47" s="209"/>
      <c r="CS47" s="209"/>
      <c r="CT47" s="209"/>
      <c r="CU47" s="209"/>
      <c r="CV47" s="209"/>
      <c r="CW47" s="209"/>
    </row>
    <row r="48" spans="1:101" ht="45" customHeight="1" x14ac:dyDescent="0.25">
      <c r="A48" s="100"/>
      <c r="B48" s="178"/>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80"/>
      <c r="AD48" s="180"/>
      <c r="AE48" s="180"/>
      <c r="AF48" s="180"/>
      <c r="AG48" s="180"/>
      <c r="AH48" s="180"/>
      <c r="AI48" s="180"/>
      <c r="AJ48" s="180"/>
      <c r="AK48" s="180"/>
      <c r="AL48" s="180"/>
      <c r="AM48" s="180"/>
      <c r="AN48" s="180"/>
      <c r="AO48" s="180"/>
      <c r="AP48" s="180"/>
      <c r="AQ48" s="180"/>
      <c r="AR48" s="180"/>
      <c r="AS48" s="180"/>
      <c r="AT48" s="180"/>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0"/>
      <c r="BQ48" s="180"/>
      <c r="BR48" s="180"/>
      <c r="BS48" s="180"/>
      <c r="BT48" s="180"/>
      <c r="BU48" s="180"/>
      <c r="BV48" s="179"/>
      <c r="BW48" s="179"/>
      <c r="BX48" s="179"/>
      <c r="BY48" s="179"/>
      <c r="BZ48" s="179"/>
      <c r="CA48" s="181"/>
      <c r="CB48" s="181"/>
      <c r="CC48" s="181"/>
      <c r="CD48" s="181"/>
      <c r="CE48" s="181"/>
      <c r="CF48" s="181"/>
      <c r="CG48" s="182" t="str">
        <f t="shared" si="2"/>
        <v/>
      </c>
      <c r="CH48" s="183"/>
      <c r="CI48" s="183"/>
      <c r="CJ48" s="183"/>
      <c r="CK48" s="183"/>
      <c r="CL48" s="183"/>
      <c r="CM48" s="184"/>
      <c r="CN48" s="112"/>
      <c r="CP48" s="209" t="str">
        <f>_xlfn.IFNA(IF(VLOOKUP(AC48,'Scoring Chart'!D$4:H$50,5,FALSE)='Budget Worksheet'!Q48,"", "Answers to the two questions do not match - Update for total cost to calculate"),"")</f>
        <v/>
      </c>
      <c r="CQ48" s="209"/>
      <c r="CR48" s="209"/>
      <c r="CS48" s="209"/>
      <c r="CT48" s="209"/>
      <c r="CU48" s="209"/>
      <c r="CV48" s="209"/>
      <c r="CW48" s="209"/>
    </row>
    <row r="49" spans="1:101" ht="45" customHeight="1" x14ac:dyDescent="0.25">
      <c r="A49" s="100"/>
      <c r="B49" s="176"/>
      <c r="C49" s="164"/>
      <c r="D49" s="164"/>
      <c r="E49" s="164"/>
      <c r="F49" s="164"/>
      <c r="G49" s="164"/>
      <c r="H49" s="164"/>
      <c r="I49" s="164"/>
      <c r="J49" s="164"/>
      <c r="K49" s="164"/>
      <c r="L49" s="164"/>
      <c r="M49" s="164"/>
      <c r="N49" s="164"/>
      <c r="O49" s="164"/>
      <c r="P49" s="164"/>
      <c r="Q49" s="164"/>
      <c r="R49" s="164"/>
      <c r="S49" s="164"/>
      <c r="T49" s="164"/>
      <c r="U49" s="164"/>
      <c r="V49" s="164"/>
      <c r="W49" s="164"/>
      <c r="X49" s="164"/>
      <c r="Y49" s="164"/>
      <c r="Z49" s="164"/>
      <c r="AA49" s="164"/>
      <c r="AB49" s="164"/>
      <c r="AC49" s="177"/>
      <c r="AD49" s="177"/>
      <c r="AE49" s="177"/>
      <c r="AF49" s="177"/>
      <c r="AG49" s="177"/>
      <c r="AH49" s="177"/>
      <c r="AI49" s="177"/>
      <c r="AJ49" s="177"/>
      <c r="AK49" s="177"/>
      <c r="AL49" s="177"/>
      <c r="AM49" s="177"/>
      <c r="AN49" s="177"/>
      <c r="AO49" s="177"/>
      <c r="AP49" s="177"/>
      <c r="AQ49" s="177"/>
      <c r="AR49" s="177"/>
      <c r="AS49" s="177"/>
      <c r="AT49" s="177"/>
      <c r="AU49" s="177"/>
      <c r="AV49" s="177"/>
      <c r="AW49" s="177"/>
      <c r="AX49" s="177"/>
      <c r="AY49" s="177"/>
      <c r="AZ49" s="177"/>
      <c r="BA49" s="177"/>
      <c r="BB49" s="177"/>
      <c r="BC49" s="177"/>
      <c r="BD49" s="177"/>
      <c r="BE49" s="177"/>
      <c r="BF49" s="177"/>
      <c r="BG49" s="177"/>
      <c r="BH49" s="177"/>
      <c r="BI49" s="177"/>
      <c r="BJ49" s="177"/>
      <c r="BK49" s="177"/>
      <c r="BL49" s="177"/>
      <c r="BM49" s="177"/>
      <c r="BN49" s="177"/>
      <c r="BO49" s="177"/>
      <c r="BP49" s="177"/>
      <c r="BQ49" s="177"/>
      <c r="BR49" s="177"/>
      <c r="BS49" s="177"/>
      <c r="BT49" s="177"/>
      <c r="BU49" s="177"/>
      <c r="BV49" s="164"/>
      <c r="BW49" s="164"/>
      <c r="BX49" s="164"/>
      <c r="BY49" s="164"/>
      <c r="BZ49" s="164"/>
      <c r="CA49" s="165"/>
      <c r="CB49" s="165"/>
      <c r="CC49" s="165"/>
      <c r="CD49" s="165"/>
      <c r="CE49" s="165"/>
      <c r="CF49" s="165"/>
      <c r="CG49" s="166" t="str">
        <f t="shared" si="2"/>
        <v/>
      </c>
      <c r="CH49" s="167"/>
      <c r="CI49" s="167"/>
      <c r="CJ49" s="167"/>
      <c r="CK49" s="167"/>
      <c r="CL49" s="167"/>
      <c r="CM49" s="168"/>
      <c r="CN49" s="112"/>
      <c r="CP49" s="209" t="str">
        <f>_xlfn.IFNA(IF(VLOOKUP(AC49,'Scoring Chart'!D$4:H$50,5,FALSE)='Budget Worksheet'!Q49,"", "Answers to the two questions do not match - Update for total cost to calculate"),"")</f>
        <v/>
      </c>
      <c r="CQ49" s="209"/>
      <c r="CR49" s="209"/>
      <c r="CS49" s="209"/>
      <c r="CT49" s="209"/>
      <c r="CU49" s="209"/>
      <c r="CV49" s="209"/>
      <c r="CW49" s="209"/>
    </row>
    <row r="50" spans="1:101" ht="45" customHeight="1" thickBot="1" x14ac:dyDescent="0.3">
      <c r="A50" s="100"/>
      <c r="B50" s="169"/>
      <c r="C50" s="170"/>
      <c r="D50" s="170"/>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1"/>
      <c r="AD50" s="171"/>
      <c r="AE50" s="171"/>
      <c r="AF50" s="171"/>
      <c r="AG50" s="171"/>
      <c r="AH50" s="171"/>
      <c r="AI50" s="171"/>
      <c r="AJ50" s="171"/>
      <c r="AK50" s="171"/>
      <c r="AL50" s="171"/>
      <c r="AM50" s="171"/>
      <c r="AN50" s="171"/>
      <c r="AO50" s="171"/>
      <c r="AP50" s="171"/>
      <c r="AQ50" s="171"/>
      <c r="AR50" s="171"/>
      <c r="AS50" s="171"/>
      <c r="AT50" s="171"/>
      <c r="AU50" s="171"/>
      <c r="AV50" s="171"/>
      <c r="AW50" s="171"/>
      <c r="AX50" s="171"/>
      <c r="AY50" s="171"/>
      <c r="AZ50" s="171"/>
      <c r="BA50" s="171"/>
      <c r="BB50" s="171"/>
      <c r="BC50" s="171"/>
      <c r="BD50" s="171"/>
      <c r="BE50" s="171"/>
      <c r="BF50" s="171"/>
      <c r="BG50" s="171"/>
      <c r="BH50" s="171"/>
      <c r="BI50" s="171"/>
      <c r="BJ50" s="171"/>
      <c r="BK50" s="171"/>
      <c r="BL50" s="171"/>
      <c r="BM50" s="171"/>
      <c r="BN50" s="171"/>
      <c r="BO50" s="171"/>
      <c r="BP50" s="171"/>
      <c r="BQ50" s="171"/>
      <c r="BR50" s="171"/>
      <c r="BS50" s="171"/>
      <c r="BT50" s="171"/>
      <c r="BU50" s="171"/>
      <c r="BV50" s="170"/>
      <c r="BW50" s="170"/>
      <c r="BX50" s="170"/>
      <c r="BY50" s="170"/>
      <c r="BZ50" s="170"/>
      <c r="CA50" s="172"/>
      <c r="CB50" s="172"/>
      <c r="CC50" s="172"/>
      <c r="CD50" s="172"/>
      <c r="CE50" s="172"/>
      <c r="CF50" s="172"/>
      <c r="CG50" s="173" t="str">
        <f t="shared" si="2"/>
        <v/>
      </c>
      <c r="CH50" s="174"/>
      <c r="CI50" s="174"/>
      <c r="CJ50" s="174"/>
      <c r="CK50" s="174"/>
      <c r="CL50" s="174"/>
      <c r="CM50" s="175"/>
      <c r="CN50" s="112"/>
      <c r="CP50" s="209" t="str">
        <f>_xlfn.IFNA(IF(VLOOKUP(AC50,'Scoring Chart'!D$4:H$50,5,FALSE)='Budget Worksheet'!Q50,"", "Answers to the two questions do not match - Update for total cost to calculate"),"")</f>
        <v/>
      </c>
      <c r="CQ50" s="209"/>
      <c r="CR50" s="209"/>
      <c r="CS50" s="209"/>
      <c r="CT50" s="209"/>
      <c r="CU50" s="209"/>
      <c r="CV50" s="209"/>
      <c r="CW50" s="209"/>
    </row>
    <row r="51" spans="1:101" ht="30" customHeight="1" thickBot="1" x14ac:dyDescent="0.3">
      <c r="A51" s="100"/>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c r="AP51" s="101"/>
      <c r="AQ51" s="101"/>
      <c r="AR51" s="101"/>
      <c r="AS51" s="101"/>
      <c r="AT51" s="101"/>
      <c r="AU51" s="101"/>
      <c r="AV51" s="101"/>
      <c r="AW51" s="101"/>
      <c r="AX51" s="101"/>
      <c r="AY51" s="101"/>
      <c r="AZ51" s="101"/>
      <c r="BA51" s="101"/>
      <c r="BB51" s="101"/>
      <c r="BC51" s="101"/>
      <c r="BD51" s="101"/>
      <c r="BE51" s="101"/>
      <c r="BF51" s="101"/>
      <c r="BG51" s="101"/>
      <c r="BH51" s="101"/>
      <c r="BI51" s="101"/>
      <c r="BJ51" s="101"/>
      <c r="BK51" s="101"/>
      <c r="BL51" s="101"/>
      <c r="BM51" s="101"/>
      <c r="BN51" s="101"/>
      <c r="BO51" s="101"/>
      <c r="BP51" s="101"/>
      <c r="BQ51" s="101"/>
      <c r="BR51" s="101"/>
      <c r="BS51" s="101"/>
      <c r="BT51" s="101"/>
      <c r="BU51" s="101"/>
      <c r="BV51" s="101"/>
      <c r="BW51" s="101"/>
      <c r="BX51" s="101"/>
      <c r="BY51" s="101"/>
      <c r="BZ51" s="101"/>
      <c r="CA51" s="160" t="s">
        <v>873</v>
      </c>
      <c r="CB51" s="161"/>
      <c r="CC51" s="161"/>
      <c r="CD51" s="161"/>
      <c r="CE51" s="161"/>
      <c r="CF51" s="161"/>
      <c r="CG51" s="162">
        <f>SUM(CG41:CG50)</f>
        <v>0</v>
      </c>
      <c r="CH51" s="161"/>
      <c r="CI51" s="161"/>
      <c r="CJ51" s="161"/>
      <c r="CK51" s="161"/>
      <c r="CL51" s="161"/>
      <c r="CM51" s="163"/>
      <c r="CN51" s="112"/>
    </row>
    <row r="52" spans="1:101" ht="30" customHeight="1" thickBot="1" x14ac:dyDescent="0.3">
      <c r="A52" s="113"/>
      <c r="B52" s="114"/>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c r="AO52" s="114"/>
      <c r="AP52" s="114"/>
      <c r="AQ52" s="114"/>
      <c r="AR52" s="114"/>
      <c r="AS52" s="114"/>
      <c r="AT52" s="114"/>
      <c r="AU52" s="114"/>
      <c r="AV52" s="114"/>
      <c r="AW52" s="114"/>
      <c r="AX52" s="114"/>
      <c r="AY52" s="114"/>
      <c r="AZ52" s="114"/>
      <c r="BA52" s="114"/>
      <c r="BB52" s="114"/>
      <c r="BC52" s="114"/>
      <c r="BD52" s="114"/>
      <c r="BE52" s="114"/>
      <c r="BF52" s="114"/>
      <c r="BG52" s="114"/>
      <c r="BH52" s="114"/>
      <c r="BI52" s="114"/>
      <c r="BJ52" s="114"/>
      <c r="BK52" s="114"/>
      <c r="BL52" s="114"/>
      <c r="BM52" s="114"/>
      <c r="BN52" s="114"/>
      <c r="BO52" s="114"/>
      <c r="BP52" s="114"/>
      <c r="BQ52" s="114"/>
      <c r="BR52" s="114"/>
      <c r="BS52" s="114"/>
      <c r="BT52" s="114"/>
      <c r="BU52" s="114"/>
      <c r="BV52" s="114"/>
      <c r="BW52" s="114"/>
      <c r="BX52" s="114"/>
      <c r="BY52" s="114"/>
      <c r="BZ52" s="114"/>
      <c r="CA52" s="114"/>
      <c r="CB52" s="114"/>
      <c r="CC52" s="114"/>
      <c r="CD52" s="114"/>
      <c r="CE52" s="114"/>
      <c r="CF52" s="114"/>
      <c r="CG52" s="114"/>
      <c r="CH52" s="114"/>
      <c r="CI52" s="114"/>
      <c r="CJ52" s="114"/>
      <c r="CK52" s="114"/>
      <c r="CL52" s="114"/>
      <c r="CM52" s="114"/>
      <c r="CN52" s="115"/>
    </row>
    <row r="53" spans="1:101" ht="15.75" thickTop="1" x14ac:dyDescent="0.25"/>
  </sheetData>
  <sheetProtection algorithmName="SHA-512" hashValue="rjYrEnaoXkiuIhBgpTfjCubNCXoS4gZ25Eyc3Gj004tcaTNv6rEq8YSyvflLCsTh1GvCCm+ERqFkrsf/rigAmQ==" saltValue="mURNia705DzECKahk3Nz6w==" spinCount="100000" sheet="1" selectLockedCells="1"/>
  <dataConsolidate/>
  <mergeCells count="259">
    <mergeCell ref="CP49:CW49"/>
    <mergeCell ref="CP50:CW50"/>
    <mergeCell ref="CP40:CW40"/>
    <mergeCell ref="CP41:CW41"/>
    <mergeCell ref="CP42:CW42"/>
    <mergeCell ref="CP43:CW43"/>
    <mergeCell ref="CP44:CW44"/>
    <mergeCell ref="CP45:CW45"/>
    <mergeCell ref="CP46:CW46"/>
    <mergeCell ref="CP47:CW47"/>
    <mergeCell ref="CP48:CW48"/>
    <mergeCell ref="CP31:CW31"/>
    <mergeCell ref="CP32:CW32"/>
    <mergeCell ref="CP33:CW33"/>
    <mergeCell ref="CP34:CW34"/>
    <mergeCell ref="CP35:CW35"/>
    <mergeCell ref="CP36:CW36"/>
    <mergeCell ref="CP37:CW37"/>
    <mergeCell ref="CP38:CW38"/>
    <mergeCell ref="CP39:CW39"/>
    <mergeCell ref="CP22:CW22"/>
    <mergeCell ref="CP23:CW23"/>
    <mergeCell ref="CP24:CW24"/>
    <mergeCell ref="CP25:CW25"/>
    <mergeCell ref="CP26:CW26"/>
    <mergeCell ref="CP27:CW27"/>
    <mergeCell ref="CP28:CW28"/>
    <mergeCell ref="CP29:CW29"/>
    <mergeCell ref="CP30:CW30"/>
    <mergeCell ref="CP13:CW13"/>
    <mergeCell ref="CP14:CW14"/>
    <mergeCell ref="CP15:CW15"/>
    <mergeCell ref="CP16:CW16"/>
    <mergeCell ref="CP17:CW17"/>
    <mergeCell ref="CP18:CW18"/>
    <mergeCell ref="CP19:CW19"/>
    <mergeCell ref="CP20:CW20"/>
    <mergeCell ref="CP21:CW21"/>
    <mergeCell ref="B10:CM10"/>
    <mergeCell ref="B30:P30"/>
    <mergeCell ref="Q30:AB30"/>
    <mergeCell ref="AC30:BU30"/>
    <mergeCell ref="B32:P32"/>
    <mergeCell ref="Q32:AB32"/>
    <mergeCell ref="AC32:BU32"/>
    <mergeCell ref="B34:P34"/>
    <mergeCell ref="Q34:AB34"/>
    <mergeCell ref="AC34:BU34"/>
    <mergeCell ref="AC18:BU18"/>
    <mergeCell ref="AC19:BU19"/>
    <mergeCell ref="B16:P16"/>
    <mergeCell ref="B17:P17"/>
    <mergeCell ref="Q16:AB16"/>
    <mergeCell ref="Q17:AB17"/>
    <mergeCell ref="AC16:BU16"/>
    <mergeCell ref="AC17:BU17"/>
    <mergeCell ref="B14:P14"/>
    <mergeCell ref="B15:P15"/>
    <mergeCell ref="AC14:BU14"/>
    <mergeCell ref="Q15:AB15"/>
    <mergeCell ref="AC15:BU15"/>
    <mergeCell ref="B20:P20"/>
    <mergeCell ref="AO6:BD6"/>
    <mergeCell ref="AP4:BD4"/>
    <mergeCell ref="AP8:BD8"/>
    <mergeCell ref="O4:AG4"/>
    <mergeCell ref="B1:CN1"/>
    <mergeCell ref="C2:CM2"/>
    <mergeCell ref="B3:CN3"/>
    <mergeCell ref="E4:N4"/>
    <mergeCell ref="BE4:BK4"/>
    <mergeCell ref="E6:N6"/>
    <mergeCell ref="BE8:BK8"/>
    <mergeCell ref="O6:X6"/>
    <mergeCell ref="BE6:BK6"/>
    <mergeCell ref="B21:P21"/>
    <mergeCell ref="B22:P22"/>
    <mergeCell ref="Q20:AB20"/>
    <mergeCell ref="Q21:AB21"/>
    <mergeCell ref="Q22:AB22"/>
    <mergeCell ref="B18:P18"/>
    <mergeCell ref="B19:P19"/>
    <mergeCell ref="Q18:AB18"/>
    <mergeCell ref="Q19:AB19"/>
    <mergeCell ref="B12:P12"/>
    <mergeCell ref="BV12:BZ12"/>
    <mergeCell ref="CA12:CF12"/>
    <mergeCell ref="CA13:CF13"/>
    <mergeCell ref="CG12:CM12"/>
    <mergeCell ref="CG13:CM13"/>
    <mergeCell ref="BV13:BZ13"/>
    <mergeCell ref="Q13:AB13"/>
    <mergeCell ref="Q14:AB14"/>
    <mergeCell ref="B13:P13"/>
    <mergeCell ref="Q12:AB12"/>
    <mergeCell ref="AC13:BU13"/>
    <mergeCell ref="AC12:BU12"/>
    <mergeCell ref="BV18:BZ18"/>
    <mergeCell ref="CA18:CF18"/>
    <mergeCell ref="CG18:CM18"/>
    <mergeCell ref="BV19:BZ19"/>
    <mergeCell ref="CA19:CF19"/>
    <mergeCell ref="CG19:CM19"/>
    <mergeCell ref="BV20:BZ20"/>
    <mergeCell ref="CA20:CF20"/>
    <mergeCell ref="CG20:CM20"/>
    <mergeCell ref="BV21:BZ21"/>
    <mergeCell ref="CA21:CF21"/>
    <mergeCell ref="CG21:CM21"/>
    <mergeCell ref="BV22:BZ22"/>
    <mergeCell ref="CA22:CF22"/>
    <mergeCell ref="CG22:CM22"/>
    <mergeCell ref="CG23:CM23"/>
    <mergeCell ref="CA23:CF23"/>
    <mergeCell ref="B11:CM11"/>
    <mergeCell ref="AC20:BU20"/>
    <mergeCell ref="AC21:BU21"/>
    <mergeCell ref="AC22:BU22"/>
    <mergeCell ref="BV14:BZ14"/>
    <mergeCell ref="CA14:CF14"/>
    <mergeCell ref="CG14:CM14"/>
    <mergeCell ref="BV15:BZ15"/>
    <mergeCell ref="CA15:CF15"/>
    <mergeCell ref="CG15:CM15"/>
    <mergeCell ref="BV16:BZ16"/>
    <mergeCell ref="CA16:CF16"/>
    <mergeCell ref="CG16:CM16"/>
    <mergeCell ref="BV17:BZ17"/>
    <mergeCell ref="CA17:CF17"/>
    <mergeCell ref="CG17:CM17"/>
    <mergeCell ref="B25:CM25"/>
    <mergeCell ref="B26:P26"/>
    <mergeCell ref="Q26:AB26"/>
    <mergeCell ref="AC26:BU26"/>
    <mergeCell ref="BV26:BZ26"/>
    <mergeCell ref="CA26:CF26"/>
    <mergeCell ref="CG26:CM26"/>
    <mergeCell ref="B27:P27"/>
    <mergeCell ref="Q27:AB27"/>
    <mergeCell ref="AC27:BU27"/>
    <mergeCell ref="BV27:BZ27"/>
    <mergeCell ref="CA27:CF27"/>
    <mergeCell ref="CG27:CM27"/>
    <mergeCell ref="B28:P28"/>
    <mergeCell ref="Q28:AB28"/>
    <mergeCell ref="AC28:BU28"/>
    <mergeCell ref="BV28:BZ28"/>
    <mergeCell ref="CA28:CF28"/>
    <mergeCell ref="CG28:CM28"/>
    <mergeCell ref="B29:P29"/>
    <mergeCell ref="Q29:AB29"/>
    <mergeCell ref="AC29:BU29"/>
    <mergeCell ref="BV29:BZ29"/>
    <mergeCell ref="CA29:CF29"/>
    <mergeCell ref="CG29:CM29"/>
    <mergeCell ref="BV30:BZ30"/>
    <mergeCell ref="CA30:CF30"/>
    <mergeCell ref="CG30:CM30"/>
    <mergeCell ref="B31:P31"/>
    <mergeCell ref="Q31:AB31"/>
    <mergeCell ref="AC31:BU31"/>
    <mergeCell ref="BV31:BZ31"/>
    <mergeCell ref="CA31:CF31"/>
    <mergeCell ref="CG31:CM31"/>
    <mergeCell ref="BV32:BZ32"/>
    <mergeCell ref="CA32:CF32"/>
    <mergeCell ref="CG32:CM32"/>
    <mergeCell ref="B33:P33"/>
    <mergeCell ref="Q33:AB33"/>
    <mergeCell ref="AC33:BU33"/>
    <mergeCell ref="BV33:BZ33"/>
    <mergeCell ref="CA33:CF33"/>
    <mergeCell ref="CG33:CM33"/>
    <mergeCell ref="BV34:BZ34"/>
    <mergeCell ref="CA34:CF34"/>
    <mergeCell ref="CG34:CM34"/>
    <mergeCell ref="B35:P35"/>
    <mergeCell ref="Q35:AB35"/>
    <mergeCell ref="AC35:BU35"/>
    <mergeCell ref="BV35:BZ35"/>
    <mergeCell ref="CA35:CF35"/>
    <mergeCell ref="CG35:CM35"/>
    <mergeCell ref="BV36:BZ36"/>
    <mergeCell ref="CA36:CF36"/>
    <mergeCell ref="CG36:CM36"/>
    <mergeCell ref="CA37:CF37"/>
    <mergeCell ref="CG37:CM37"/>
    <mergeCell ref="B39:CM39"/>
    <mergeCell ref="B40:P40"/>
    <mergeCell ref="Q40:AB40"/>
    <mergeCell ref="AC40:BU40"/>
    <mergeCell ref="BV40:BZ40"/>
    <mergeCell ref="CA40:CF40"/>
    <mergeCell ref="CG40:CM40"/>
    <mergeCell ref="B36:P36"/>
    <mergeCell ref="Q36:AB36"/>
    <mergeCell ref="AC36:BU36"/>
    <mergeCell ref="B41:P41"/>
    <mergeCell ref="Q41:AB41"/>
    <mergeCell ref="AC41:BU41"/>
    <mergeCell ref="BV41:BZ41"/>
    <mergeCell ref="CA41:CF41"/>
    <mergeCell ref="CG41:CM41"/>
    <mergeCell ref="B42:P42"/>
    <mergeCell ref="Q42:AB42"/>
    <mergeCell ref="AC42:BU42"/>
    <mergeCell ref="BV42:BZ42"/>
    <mergeCell ref="CA42:CF42"/>
    <mergeCell ref="CG42:CM42"/>
    <mergeCell ref="B43:P43"/>
    <mergeCell ref="Q43:AB43"/>
    <mergeCell ref="AC43:BU43"/>
    <mergeCell ref="BV43:BZ43"/>
    <mergeCell ref="CA43:CF43"/>
    <mergeCell ref="CG43:CM43"/>
    <mergeCell ref="B44:P44"/>
    <mergeCell ref="Q44:AB44"/>
    <mergeCell ref="AC44:BU44"/>
    <mergeCell ref="BV44:BZ44"/>
    <mergeCell ref="CA44:CF44"/>
    <mergeCell ref="CG44:CM44"/>
    <mergeCell ref="B45:P45"/>
    <mergeCell ref="Q45:AB45"/>
    <mergeCell ref="AC45:BU45"/>
    <mergeCell ref="BV45:BZ45"/>
    <mergeCell ref="CA45:CF45"/>
    <mergeCell ref="CG45:CM45"/>
    <mergeCell ref="B46:P46"/>
    <mergeCell ref="Q46:AB46"/>
    <mergeCell ref="AC46:BU46"/>
    <mergeCell ref="BV46:BZ46"/>
    <mergeCell ref="CA46:CF46"/>
    <mergeCell ref="CG46:CM46"/>
    <mergeCell ref="BV47:BZ47"/>
    <mergeCell ref="CA47:CF47"/>
    <mergeCell ref="CG47:CM47"/>
    <mergeCell ref="B48:P48"/>
    <mergeCell ref="Q48:AB48"/>
    <mergeCell ref="AC48:BU48"/>
    <mergeCell ref="BV48:BZ48"/>
    <mergeCell ref="CA48:CF48"/>
    <mergeCell ref="CG48:CM48"/>
    <mergeCell ref="B47:P47"/>
    <mergeCell ref="Q47:AB47"/>
    <mergeCell ref="AC47:BU47"/>
    <mergeCell ref="CA51:CF51"/>
    <mergeCell ref="CG51:CM51"/>
    <mergeCell ref="BV49:BZ49"/>
    <mergeCell ref="CA49:CF49"/>
    <mergeCell ref="CG49:CM49"/>
    <mergeCell ref="B50:P50"/>
    <mergeCell ref="Q50:AB50"/>
    <mergeCell ref="AC50:BU50"/>
    <mergeCell ref="BV50:BZ50"/>
    <mergeCell ref="CA50:CF50"/>
    <mergeCell ref="CG50:CM50"/>
    <mergeCell ref="B49:P49"/>
    <mergeCell ref="Q49:AB49"/>
    <mergeCell ref="AC49:BU49"/>
  </mergeCells>
  <conditionalFormatting sqref="BE7:BE9">
    <cfRule type="cellIs" dxfId="5" priority="2" operator="lessThan">
      <formula>0</formula>
    </cfRule>
  </conditionalFormatting>
  <conditionalFormatting sqref="BE6:CD6">
    <cfRule type="cellIs" dxfId="4" priority="1" operator="equal">
      <formula>"Reduce!"</formula>
    </cfRule>
  </conditionalFormatting>
  <pageMargins left="0.25" right="0.25" top="0.25" bottom="0.25" header="0.05" footer="0.05"/>
  <pageSetup scale="78" fitToHeight="0" orientation="landscape" r:id="rId1"/>
  <headerFooter>
    <oddFooter>&amp;C&amp;P</oddFooter>
  </headerFooter>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423A8CDE-02DC-47C4-B52E-138D52F9355C}">
          <x14:formula1>
            <xm:f>IF($Q13="Yes",'Scoring Chart'!$D$19:$D$25,IF($Q13="No",'Scoring Chart'!$D$26:$D$29,'Scoring Chart'!$I$1))</xm:f>
          </x14:formula1>
          <xm:sqref>AC13:AC22</xm:sqref>
        </x14:dataValidation>
        <x14:dataValidation type="list" allowBlank="1" showInputMessage="1" showErrorMessage="1" xr:uid="{90ECEE33-2118-42F6-9D62-3626E4C96DD0}">
          <x14:formula1>
            <xm:f>'Scoring Chart'!$J$1:$J$2</xm:f>
          </x14:formula1>
          <xm:sqref>Q13:Q22 Q27:Q36 Q41:Q50</xm:sqref>
        </x14:dataValidation>
        <x14:dataValidation type="list" allowBlank="1" showInputMessage="1" showErrorMessage="1" xr:uid="{139E189D-A6BF-4E0E-8119-9F61BE4AD207}">
          <x14:formula1>
            <xm:f>IF($Q41="Yes", 'Scoring Chart'!$D$4:$D$10,IF($Q41="No",'Scoring Chart'!$D$11:$D$14,'Scoring Chart'!$I$1))</xm:f>
          </x14:formula1>
          <xm:sqref>AC41:BU50</xm:sqref>
        </x14:dataValidation>
        <x14:dataValidation type="list" allowBlank="1" showInputMessage="1" showErrorMessage="1" xr:uid="{C6098112-43A4-44BD-B641-6539B17D71D9}">
          <x14:formula1>
            <xm:f>'Equipment List'!$A$3:$A$16</xm:f>
          </x14:formula1>
          <xm:sqref>B41:P50</xm:sqref>
        </x14:dataValidation>
        <x14:dataValidation type="list" allowBlank="1" showInputMessage="1" showErrorMessage="1" xr:uid="{7AFC73B6-BC3E-4DF9-90EC-D1133286D825}">
          <x14:formula1>
            <xm:f>'Equipment List'!$A$70:$A$106</xm:f>
          </x14:formula1>
          <xm:sqref>B27:P36</xm:sqref>
        </x14:dataValidation>
        <x14:dataValidation type="list" allowBlank="1" showInputMessage="1" showErrorMessage="1" xr:uid="{3A9BE718-58D3-4F37-A2D4-BD701E943406}">
          <x14:formula1>
            <xm:f>IF($Q27="Yes", 'Scoring Chart'!$D$34:$D$40,IF($Q27="No", 'Scoring Chart'!$D$41:$D$45,'Scoring Chart'!$I$1))</xm:f>
          </x14:formula1>
          <xm:sqref>AC27:BU36</xm:sqref>
        </x14:dataValidation>
        <x14:dataValidation type="list" allowBlank="1" showInputMessage="1" showErrorMessage="1" xr:uid="{84E2F61C-F9BA-4D48-9ACF-59D7488DFD24}">
          <x14:formula1>
            <xm:f>'Equipment List'!$A$20:$A$66</xm:f>
          </x14:formula1>
          <xm:sqref>B13:B22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83DCD-ACBD-4969-B8E2-DE3483ABD491}">
  <dimension ref="A1:BY12"/>
  <sheetViews>
    <sheetView topLeftCell="A6" zoomScaleNormal="100" workbookViewId="0">
      <selection activeCell="B6" sqref="B6:BB6"/>
    </sheetView>
  </sheetViews>
  <sheetFormatPr defaultColWidth="8.7109375" defaultRowHeight="15.75" x14ac:dyDescent="0.25"/>
  <cols>
    <col min="1" max="1" width="0.42578125" style="6" customWidth="1"/>
    <col min="2" max="2" width="1.85546875" style="6" customWidth="1"/>
    <col min="3" max="54" width="1.85546875" style="7" customWidth="1"/>
    <col min="55" max="55" width="0.85546875" style="7" customWidth="1"/>
    <col min="56" max="69" width="1.85546875" style="7" customWidth="1"/>
    <col min="70" max="127" width="1.85546875" style="6" customWidth="1"/>
    <col min="128" max="16384" width="8.7109375" style="6"/>
  </cols>
  <sheetData>
    <row r="1" spans="1:77" ht="52.5" customHeight="1" thickTop="1" x14ac:dyDescent="0.25">
      <c r="A1" s="148" t="s">
        <v>413</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50"/>
      <c r="BD1" s="28"/>
      <c r="BE1" s="28"/>
      <c r="BF1" s="28"/>
      <c r="BG1" s="28"/>
      <c r="BH1" s="28"/>
      <c r="BI1" s="28"/>
      <c r="BJ1" s="28"/>
      <c r="BK1" s="28"/>
      <c r="BL1" s="28"/>
      <c r="BM1" s="28"/>
      <c r="BN1" s="28"/>
      <c r="BO1" s="28"/>
      <c r="BP1" s="28"/>
      <c r="BQ1" s="28"/>
      <c r="BR1" s="28"/>
    </row>
    <row r="2" spans="1:77" ht="18.75" x14ac:dyDescent="0.25">
      <c r="A2" s="30"/>
      <c r="B2" s="147" t="s">
        <v>963</v>
      </c>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c r="AZ2" s="147"/>
      <c r="BA2" s="147"/>
      <c r="BB2" s="147"/>
      <c r="BC2" s="31"/>
      <c r="BD2" s="28"/>
      <c r="BE2" s="28"/>
      <c r="BF2" s="28"/>
      <c r="BG2" s="28"/>
      <c r="BH2" s="28"/>
      <c r="BI2" s="28"/>
      <c r="BJ2" s="28"/>
      <c r="BK2" s="28"/>
      <c r="BL2" s="28"/>
      <c r="BM2" s="28"/>
      <c r="BN2" s="28"/>
      <c r="BO2" s="28"/>
      <c r="BP2" s="28"/>
      <c r="BQ2" s="28"/>
      <c r="BR2" s="28"/>
    </row>
    <row r="3" spans="1:77" ht="33.75" customHeight="1" x14ac:dyDescent="0.25">
      <c r="A3" s="151" t="s">
        <v>962</v>
      </c>
      <c r="B3" s="152"/>
      <c r="C3" s="152"/>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3"/>
      <c r="BD3" s="28"/>
      <c r="BE3" s="28"/>
      <c r="BF3" s="28"/>
      <c r="BG3" s="28"/>
      <c r="BH3" s="28"/>
      <c r="BI3" s="28"/>
      <c r="BJ3" s="28"/>
      <c r="BK3" s="28"/>
      <c r="BL3" s="28"/>
      <c r="BM3" s="28"/>
      <c r="BN3" s="28"/>
      <c r="BO3" s="28"/>
      <c r="BP3" s="28"/>
      <c r="BQ3" s="28"/>
      <c r="BR3" s="28"/>
    </row>
    <row r="4" spans="1:77" ht="18.75" x14ac:dyDescent="0.25">
      <c r="A4" s="141" t="s">
        <v>961</v>
      </c>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3"/>
      <c r="BD4" s="6"/>
      <c r="BE4" s="6"/>
      <c r="BF4" s="6"/>
      <c r="BG4" s="6"/>
      <c r="BH4" s="6"/>
      <c r="BI4" s="6"/>
      <c r="BJ4" s="6"/>
      <c r="BK4" s="6"/>
      <c r="BL4" s="6"/>
      <c r="BM4" s="6"/>
      <c r="BN4" s="6"/>
      <c r="BO4" s="6"/>
      <c r="BP4" s="6"/>
      <c r="BQ4" s="6"/>
    </row>
    <row r="5" spans="1:77" ht="45" customHeight="1" x14ac:dyDescent="0.25">
      <c r="A5" s="32"/>
      <c r="B5" s="212" t="s">
        <v>960</v>
      </c>
      <c r="C5" s="212"/>
      <c r="D5" s="212"/>
      <c r="E5" s="212"/>
      <c r="F5" s="212"/>
      <c r="G5" s="212"/>
      <c r="H5" s="212"/>
      <c r="I5" s="212"/>
      <c r="J5" s="212"/>
      <c r="K5" s="212"/>
      <c r="L5" s="212"/>
      <c r="M5" s="212"/>
      <c r="N5" s="212"/>
      <c r="O5" s="212"/>
      <c r="P5" s="212"/>
      <c r="Q5" s="212"/>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33"/>
      <c r="BD5" s="28"/>
      <c r="BE5" s="28"/>
      <c r="BF5" s="28"/>
      <c r="BG5" s="28"/>
      <c r="BH5" s="28"/>
    </row>
    <row r="6" spans="1:77" ht="399.75" customHeight="1" x14ac:dyDescent="0.25">
      <c r="A6" s="32"/>
      <c r="B6" s="210"/>
      <c r="C6" s="211"/>
      <c r="D6" s="211"/>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c r="AK6" s="211"/>
      <c r="AL6" s="211"/>
      <c r="AM6" s="211"/>
      <c r="AN6" s="211"/>
      <c r="AO6" s="211"/>
      <c r="AP6" s="211"/>
      <c r="AQ6" s="211"/>
      <c r="AR6" s="211"/>
      <c r="AS6" s="211"/>
      <c r="AT6" s="211"/>
      <c r="AU6" s="211"/>
      <c r="AV6" s="211"/>
      <c r="AW6" s="211"/>
      <c r="AX6" s="211"/>
      <c r="AY6" s="211"/>
      <c r="AZ6" s="211"/>
      <c r="BA6" s="211"/>
      <c r="BB6" s="211"/>
      <c r="BC6" s="33"/>
      <c r="BD6" s="28"/>
      <c r="BE6" s="28"/>
      <c r="BF6" s="28"/>
      <c r="BG6" s="28"/>
      <c r="BH6" s="28"/>
      <c r="BI6" s="28"/>
      <c r="BJ6" s="28"/>
      <c r="BK6" s="28"/>
      <c r="BL6" s="28"/>
      <c r="BM6" s="28"/>
      <c r="BN6" s="28"/>
      <c r="BO6" s="28"/>
      <c r="BP6" s="28"/>
      <c r="BQ6" s="28"/>
      <c r="BR6" s="28"/>
    </row>
    <row r="7" spans="1:77" ht="9.75" customHeight="1" x14ac:dyDescent="0.25">
      <c r="A7" s="34"/>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33"/>
      <c r="BD7" s="28"/>
      <c r="BE7" s="28"/>
      <c r="BF7" s="28"/>
      <c r="BG7" s="28"/>
      <c r="BH7" s="28"/>
      <c r="BI7" s="28"/>
      <c r="BJ7" s="28"/>
      <c r="BK7" s="28"/>
      <c r="BL7" s="28"/>
      <c r="BM7" s="28"/>
      <c r="BN7" s="28"/>
      <c r="BO7" s="28"/>
      <c r="BP7" s="28"/>
      <c r="BQ7" s="28"/>
      <c r="BR7" s="28"/>
    </row>
    <row r="8" spans="1:77" ht="15.6" customHeight="1" x14ac:dyDescent="0.25">
      <c r="A8" s="34"/>
      <c r="B8" s="142" t="s">
        <v>959</v>
      </c>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3"/>
      <c r="BJ8" s="28"/>
      <c r="BK8" s="28"/>
      <c r="BL8" s="28"/>
      <c r="BM8" s="28"/>
      <c r="BN8" s="28"/>
      <c r="BO8" s="28"/>
      <c r="BP8" s="28"/>
      <c r="BQ8" s="28"/>
      <c r="BR8" s="28"/>
      <c r="BS8" s="28"/>
      <c r="BT8" s="28"/>
      <c r="BU8" s="28"/>
      <c r="BV8" s="28"/>
      <c r="BW8" s="28"/>
      <c r="BX8" s="28"/>
      <c r="BY8" s="28"/>
    </row>
    <row r="9" spans="1:77" ht="61.5" customHeight="1" x14ac:dyDescent="0.25">
      <c r="A9" s="32"/>
      <c r="B9" s="212" t="s">
        <v>968</v>
      </c>
      <c r="C9" s="212"/>
      <c r="D9" s="212"/>
      <c r="E9" s="212"/>
      <c r="F9" s="212"/>
      <c r="G9" s="212"/>
      <c r="H9" s="212"/>
      <c r="I9" s="212"/>
      <c r="J9" s="212"/>
      <c r="K9" s="212"/>
      <c r="L9" s="212"/>
      <c r="M9" s="212"/>
      <c r="N9" s="212"/>
      <c r="O9" s="212"/>
      <c r="P9" s="212"/>
      <c r="Q9" s="212"/>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104"/>
      <c r="BD9" s="28"/>
      <c r="BE9" s="28"/>
      <c r="BF9" s="28"/>
      <c r="BG9" s="28"/>
      <c r="BH9" s="28"/>
      <c r="BI9" s="28"/>
      <c r="BJ9" s="28"/>
      <c r="BK9" s="28"/>
      <c r="BL9" s="28"/>
      <c r="BM9" s="28"/>
      <c r="BN9" s="28"/>
      <c r="BO9" s="28"/>
      <c r="BP9" s="28"/>
      <c r="BQ9" s="28"/>
      <c r="BR9" s="28"/>
    </row>
    <row r="10" spans="1:77" ht="400.5" customHeight="1" x14ac:dyDescent="0.25">
      <c r="A10" s="36"/>
      <c r="B10" s="210"/>
      <c r="C10" s="210"/>
      <c r="D10" s="210"/>
      <c r="E10" s="210"/>
      <c r="F10" s="210"/>
      <c r="G10" s="210"/>
      <c r="H10" s="210"/>
      <c r="I10" s="210"/>
      <c r="J10" s="210"/>
      <c r="K10" s="210"/>
      <c r="L10" s="210"/>
      <c r="M10" s="210"/>
      <c r="N10" s="210"/>
      <c r="O10" s="210"/>
      <c r="P10" s="210"/>
      <c r="Q10" s="210"/>
      <c r="R10" s="210"/>
      <c r="S10" s="210"/>
      <c r="T10" s="210"/>
      <c r="U10" s="210"/>
      <c r="V10" s="210"/>
      <c r="W10" s="210"/>
      <c r="X10" s="210"/>
      <c r="Y10" s="210"/>
      <c r="Z10" s="210"/>
      <c r="AA10" s="210"/>
      <c r="AB10" s="210"/>
      <c r="AC10" s="210"/>
      <c r="AD10" s="210"/>
      <c r="AE10" s="210"/>
      <c r="AF10" s="210"/>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131"/>
      <c r="BD10" s="6"/>
      <c r="BE10" s="6"/>
      <c r="BF10" s="6"/>
      <c r="BG10" s="6"/>
      <c r="BH10" s="6"/>
      <c r="BI10" s="6"/>
      <c r="BJ10" s="6"/>
      <c r="BK10" s="6"/>
      <c r="BL10" s="6"/>
      <c r="BM10" s="6"/>
      <c r="BN10" s="6"/>
      <c r="BO10" s="6"/>
      <c r="BP10" s="6"/>
      <c r="BQ10" s="6"/>
    </row>
    <row r="11" spans="1:77" ht="6.75" customHeight="1" thickBot="1" x14ac:dyDescent="0.3">
      <c r="A11" s="40"/>
      <c r="B11" s="213"/>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42"/>
      <c r="AD11" s="42"/>
      <c r="AE11" s="213"/>
      <c r="AF11" s="213"/>
      <c r="AG11" s="213"/>
      <c r="AH11" s="213"/>
      <c r="AI11" s="213"/>
      <c r="AJ11" s="214"/>
      <c r="AK11" s="214"/>
      <c r="AL11" s="214"/>
      <c r="AM11" s="214"/>
      <c r="AN11" s="214"/>
      <c r="AO11" s="214"/>
      <c r="AP11" s="214"/>
      <c r="AQ11" s="130"/>
      <c r="AR11" s="130"/>
      <c r="AS11" s="130"/>
      <c r="AT11" s="130"/>
      <c r="AU11" s="130"/>
      <c r="AV11" s="129"/>
      <c r="AW11" s="129"/>
      <c r="AX11" s="129"/>
      <c r="AY11" s="129"/>
      <c r="AZ11" s="129"/>
      <c r="BA11" s="129"/>
      <c r="BB11" s="129"/>
      <c r="BC11" s="43"/>
      <c r="BD11" s="6"/>
      <c r="BE11" s="6"/>
      <c r="BF11" s="6"/>
      <c r="BG11" s="6"/>
      <c r="BH11" s="6"/>
      <c r="BI11" s="6"/>
      <c r="BJ11" s="6"/>
      <c r="BK11" s="6"/>
      <c r="BL11" s="6"/>
      <c r="BM11" s="6"/>
      <c r="BN11" s="6"/>
      <c r="BO11" s="6"/>
      <c r="BP11" s="6"/>
      <c r="BQ11" s="6"/>
    </row>
    <row r="12" spans="1:77" ht="16.5" thickTop="1" x14ac:dyDescent="0.25"/>
  </sheetData>
  <sheetProtection algorithmName="SHA-512" hashValue="O13zrmqb+kVf/oHY7q+ww6EUHyk5i+A6UMrW/5DBu7QXbNmjosjIV38FtVSWItzGtxhkR5a+5D0CNK2h0Pnj1g==" saltValue="HmoN+NiSyZtM9mIx8jS86g==" spinCount="100000" sheet="1" selectLockedCells="1"/>
  <mergeCells count="13">
    <mergeCell ref="B8:BC8"/>
    <mergeCell ref="B10:BB10"/>
    <mergeCell ref="B9:BB9"/>
    <mergeCell ref="B11:K11"/>
    <mergeCell ref="L11:AB11"/>
    <mergeCell ref="AE11:AI11"/>
    <mergeCell ref="AJ11:AP11"/>
    <mergeCell ref="B6:BB6"/>
    <mergeCell ref="A1:BC1"/>
    <mergeCell ref="B2:BB2"/>
    <mergeCell ref="A3:BC3"/>
    <mergeCell ref="A4:BC4"/>
    <mergeCell ref="B5:BB5"/>
  </mergeCells>
  <conditionalFormatting sqref="AV11">
    <cfRule type="cellIs" dxfId="3" priority="1" operator="lessThan">
      <formula>0</formula>
    </cfRule>
  </conditionalFormatting>
  <dataValidations count="1">
    <dataValidation type="textLength" operator="lessThanOrEqual" allowBlank="1" showInputMessage="1" showErrorMessage="1" errorTitle="Text Length" error="This field is limited to 2,000 characters." sqref="B10:BB10 B6:BB6" xr:uid="{65EDA49F-C6A3-4DF4-83DD-3305977DA807}">
      <formula1>2000</formula1>
    </dataValidation>
  </dataValidations>
  <pageMargins left="0.25" right="0.25" top="0.25" bottom="0.25" header="0" footer="0"/>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81DCB-2AE0-41A6-8B13-BCB63F778180}">
  <dimension ref="A1:J45"/>
  <sheetViews>
    <sheetView topLeftCell="A35" workbookViewId="0">
      <selection activeCell="E36" sqref="E36"/>
    </sheetView>
  </sheetViews>
  <sheetFormatPr defaultRowHeight="15" x14ac:dyDescent="0.25"/>
  <cols>
    <col min="1" max="1" width="32.5703125" style="73" customWidth="1"/>
    <col min="2" max="2" width="9.140625" style="73"/>
    <col min="3" max="3" width="19" style="73" customWidth="1"/>
    <col min="4" max="4" width="111.28515625" style="73" customWidth="1"/>
    <col min="5" max="7" width="8.140625" style="74" customWidth="1"/>
    <col min="8" max="8" width="9.140625" style="74"/>
    <col min="9" max="16384" width="9.140625" style="73"/>
  </cols>
  <sheetData>
    <row r="1" spans="1:10" ht="16.5" thickBot="1" x14ac:dyDescent="0.3">
      <c r="A1" s="215" t="s">
        <v>842</v>
      </c>
      <c r="B1" s="216"/>
      <c r="C1" s="216"/>
      <c r="D1" s="216"/>
      <c r="E1" s="216"/>
      <c r="F1" s="216"/>
      <c r="G1" s="217"/>
      <c r="J1" s="73" t="s">
        <v>853</v>
      </c>
    </row>
    <row r="2" spans="1:10" x14ac:dyDescent="0.25">
      <c r="A2" s="218" t="s">
        <v>858</v>
      </c>
      <c r="B2" s="219"/>
      <c r="C2" s="219"/>
      <c r="D2" s="219"/>
      <c r="E2" s="219" t="s">
        <v>813</v>
      </c>
      <c r="F2" s="219"/>
      <c r="G2" s="222"/>
      <c r="J2" s="73" t="s">
        <v>848</v>
      </c>
    </row>
    <row r="3" spans="1:10" ht="15.75" thickBot="1" x14ac:dyDescent="0.3">
      <c r="A3" s="220"/>
      <c r="B3" s="221"/>
      <c r="C3" s="221"/>
      <c r="D3" s="221"/>
      <c r="E3" s="85" t="s">
        <v>857</v>
      </c>
      <c r="F3" s="85" t="s">
        <v>856</v>
      </c>
      <c r="G3" s="84" t="s">
        <v>855</v>
      </c>
    </row>
    <row r="4" spans="1:10" ht="15" customHeight="1" x14ac:dyDescent="0.25">
      <c r="A4" s="223" t="s">
        <v>872</v>
      </c>
      <c r="B4" s="227" t="s">
        <v>853</v>
      </c>
      <c r="C4" s="231" t="s">
        <v>852</v>
      </c>
      <c r="D4" s="89" t="s">
        <v>867</v>
      </c>
      <c r="E4" s="79">
        <v>9</v>
      </c>
      <c r="F4" s="79">
        <v>7</v>
      </c>
      <c r="G4" s="78">
        <v>5</v>
      </c>
      <c r="H4" s="74" t="s">
        <v>853</v>
      </c>
    </row>
    <row r="5" spans="1:10" x14ac:dyDescent="0.25">
      <c r="A5" s="224"/>
      <c r="B5" s="228"/>
      <c r="C5" s="232"/>
      <c r="D5" s="88" t="s">
        <v>866</v>
      </c>
      <c r="E5" s="82">
        <v>8</v>
      </c>
      <c r="F5" s="82">
        <v>6</v>
      </c>
      <c r="G5" s="81">
        <v>4</v>
      </c>
      <c r="H5" s="74" t="s">
        <v>853</v>
      </c>
    </row>
    <row r="6" spans="1:10" x14ac:dyDescent="0.25">
      <c r="A6" s="224"/>
      <c r="B6" s="228"/>
      <c r="C6" s="232"/>
      <c r="D6" s="88" t="s">
        <v>865</v>
      </c>
      <c r="E6" s="82">
        <v>7</v>
      </c>
      <c r="F6" s="82">
        <v>5</v>
      </c>
      <c r="G6" s="81">
        <v>3</v>
      </c>
      <c r="H6" s="74" t="s">
        <v>853</v>
      </c>
    </row>
    <row r="7" spans="1:10" x14ac:dyDescent="0.25">
      <c r="A7" s="224"/>
      <c r="B7" s="228"/>
      <c r="C7" s="232"/>
      <c r="D7" s="88" t="s">
        <v>864</v>
      </c>
      <c r="E7" s="82">
        <v>6</v>
      </c>
      <c r="F7" s="82">
        <v>4</v>
      </c>
      <c r="G7" s="81">
        <v>2</v>
      </c>
      <c r="H7" s="74" t="s">
        <v>853</v>
      </c>
    </row>
    <row r="8" spans="1:10" x14ac:dyDescent="0.25">
      <c r="A8" s="224"/>
      <c r="B8" s="228"/>
      <c r="C8" s="232"/>
      <c r="D8" s="88" t="s">
        <v>863</v>
      </c>
      <c r="E8" s="82">
        <v>5</v>
      </c>
      <c r="F8" s="82">
        <v>3</v>
      </c>
      <c r="G8" s="81">
        <v>1</v>
      </c>
      <c r="H8" s="74" t="s">
        <v>853</v>
      </c>
    </row>
    <row r="9" spans="1:10" x14ac:dyDescent="0.25">
      <c r="A9" s="224"/>
      <c r="B9" s="229"/>
      <c r="C9" s="233"/>
      <c r="D9" s="128" t="s">
        <v>862</v>
      </c>
      <c r="E9" s="126">
        <v>4</v>
      </c>
      <c r="F9" s="126">
        <v>2</v>
      </c>
      <c r="G9" s="127">
        <v>0</v>
      </c>
      <c r="H9" s="74" t="s">
        <v>853</v>
      </c>
    </row>
    <row r="10" spans="1:10" ht="15.75" thickBot="1" x14ac:dyDescent="0.3">
      <c r="A10" s="224"/>
      <c r="B10" s="230"/>
      <c r="C10" s="234"/>
      <c r="D10" s="87" t="s">
        <v>955</v>
      </c>
      <c r="E10" s="76">
        <v>2</v>
      </c>
      <c r="F10" s="76">
        <v>1</v>
      </c>
      <c r="G10" s="75">
        <v>0</v>
      </c>
      <c r="H10" s="74" t="s">
        <v>853</v>
      </c>
    </row>
    <row r="11" spans="1:10" ht="15" customHeight="1" x14ac:dyDescent="0.25">
      <c r="A11" s="224"/>
      <c r="B11" s="227" t="s">
        <v>848</v>
      </c>
      <c r="C11" s="231" t="s">
        <v>847</v>
      </c>
      <c r="D11" s="89" t="s">
        <v>861</v>
      </c>
      <c r="E11" s="79">
        <v>9</v>
      </c>
      <c r="F11" s="79">
        <v>7</v>
      </c>
      <c r="G11" s="78">
        <v>5</v>
      </c>
      <c r="H11" s="74" t="s">
        <v>848</v>
      </c>
    </row>
    <row r="12" spans="1:10" x14ac:dyDescent="0.25">
      <c r="A12" s="224"/>
      <c r="B12" s="228"/>
      <c r="C12" s="232"/>
      <c r="D12" s="88" t="s">
        <v>869</v>
      </c>
      <c r="E12" s="82">
        <v>7</v>
      </c>
      <c r="F12" s="82">
        <v>5</v>
      </c>
      <c r="G12" s="81">
        <v>3</v>
      </c>
      <c r="H12" s="74" t="s">
        <v>848</v>
      </c>
    </row>
    <row r="13" spans="1:10" x14ac:dyDescent="0.25">
      <c r="A13" s="225"/>
      <c r="B13" s="229"/>
      <c r="C13" s="233"/>
      <c r="D13" s="128" t="s">
        <v>868</v>
      </c>
      <c r="E13" s="126">
        <v>5</v>
      </c>
      <c r="F13" s="126">
        <v>3</v>
      </c>
      <c r="G13" s="127">
        <v>1</v>
      </c>
      <c r="H13" s="74" t="s">
        <v>848</v>
      </c>
    </row>
    <row r="14" spans="1:10" ht="15.75" thickBot="1" x14ac:dyDescent="0.3">
      <c r="A14" s="226"/>
      <c r="B14" s="230"/>
      <c r="C14" s="234"/>
      <c r="D14" s="87" t="s">
        <v>956</v>
      </c>
      <c r="E14" s="76">
        <v>2</v>
      </c>
      <c r="F14" s="76">
        <v>1</v>
      </c>
      <c r="G14" s="75">
        <v>0</v>
      </c>
      <c r="H14" s="74" t="s">
        <v>848</v>
      </c>
    </row>
    <row r="15" spans="1:10" ht="15.75" thickBot="1" x14ac:dyDescent="0.3">
      <c r="A15" s="86"/>
      <c r="C15" s="86"/>
    </row>
    <row r="16" spans="1:10" ht="16.5" thickBot="1" x14ac:dyDescent="0.3">
      <c r="A16" s="215" t="s">
        <v>843</v>
      </c>
      <c r="B16" s="216"/>
      <c r="C16" s="216"/>
      <c r="D16" s="216"/>
      <c r="E16" s="216"/>
      <c r="F16" s="216"/>
      <c r="G16" s="217"/>
    </row>
    <row r="17" spans="1:8" x14ac:dyDescent="0.25">
      <c r="A17" s="218" t="s">
        <v>858</v>
      </c>
      <c r="B17" s="219"/>
      <c r="C17" s="219"/>
      <c r="D17" s="219"/>
      <c r="E17" s="219" t="s">
        <v>813</v>
      </c>
      <c r="F17" s="219"/>
      <c r="G17" s="222"/>
    </row>
    <row r="18" spans="1:8" ht="15.75" thickBot="1" x14ac:dyDescent="0.3">
      <c r="A18" s="220"/>
      <c r="B18" s="221"/>
      <c r="C18" s="221"/>
      <c r="D18" s="221"/>
      <c r="E18" s="85" t="s">
        <v>857</v>
      </c>
      <c r="F18" s="85" t="s">
        <v>856</v>
      </c>
      <c r="G18" s="84" t="s">
        <v>855</v>
      </c>
    </row>
    <row r="19" spans="1:8" x14ac:dyDescent="0.25">
      <c r="A19" s="235" t="s">
        <v>872</v>
      </c>
      <c r="B19" s="227" t="s">
        <v>853</v>
      </c>
      <c r="C19" s="231" t="s">
        <v>852</v>
      </c>
      <c r="D19" s="89" t="s">
        <v>867</v>
      </c>
      <c r="E19" s="79">
        <v>9</v>
      </c>
      <c r="F19" s="79">
        <v>7</v>
      </c>
      <c r="G19" s="78">
        <v>5</v>
      </c>
      <c r="H19" s="74" t="s">
        <v>853</v>
      </c>
    </row>
    <row r="20" spans="1:8" x14ac:dyDescent="0.25">
      <c r="A20" s="236"/>
      <c r="B20" s="228"/>
      <c r="C20" s="232"/>
      <c r="D20" s="88" t="s">
        <v>866</v>
      </c>
      <c r="E20" s="82">
        <v>8</v>
      </c>
      <c r="F20" s="82">
        <v>6</v>
      </c>
      <c r="G20" s="81">
        <v>4</v>
      </c>
      <c r="H20" s="74" t="s">
        <v>853</v>
      </c>
    </row>
    <row r="21" spans="1:8" x14ac:dyDescent="0.25">
      <c r="A21" s="236"/>
      <c r="B21" s="228"/>
      <c r="C21" s="232"/>
      <c r="D21" s="88" t="s">
        <v>865</v>
      </c>
      <c r="E21" s="82">
        <v>7</v>
      </c>
      <c r="F21" s="82">
        <v>5</v>
      </c>
      <c r="G21" s="81">
        <v>3</v>
      </c>
      <c r="H21" s="74" t="s">
        <v>853</v>
      </c>
    </row>
    <row r="22" spans="1:8" x14ac:dyDescent="0.25">
      <c r="A22" s="236"/>
      <c r="B22" s="228"/>
      <c r="C22" s="232"/>
      <c r="D22" s="88" t="s">
        <v>864</v>
      </c>
      <c r="E22" s="82">
        <v>6</v>
      </c>
      <c r="F22" s="82">
        <v>4</v>
      </c>
      <c r="G22" s="81">
        <v>2</v>
      </c>
      <c r="H22" s="74" t="s">
        <v>853</v>
      </c>
    </row>
    <row r="23" spans="1:8" x14ac:dyDescent="0.25">
      <c r="A23" s="236"/>
      <c r="B23" s="228"/>
      <c r="C23" s="232"/>
      <c r="D23" s="88" t="s">
        <v>863</v>
      </c>
      <c r="E23" s="82">
        <v>5</v>
      </c>
      <c r="F23" s="82">
        <v>3</v>
      </c>
      <c r="G23" s="81">
        <v>1</v>
      </c>
      <c r="H23" s="74" t="s">
        <v>853</v>
      </c>
    </row>
    <row r="24" spans="1:8" x14ac:dyDescent="0.25">
      <c r="A24" s="236"/>
      <c r="B24" s="229"/>
      <c r="C24" s="233"/>
      <c r="D24" s="128" t="s">
        <v>862</v>
      </c>
      <c r="E24" s="126">
        <v>4</v>
      </c>
      <c r="F24" s="126">
        <v>2</v>
      </c>
      <c r="G24" s="127">
        <v>0</v>
      </c>
      <c r="H24" s="74" t="s">
        <v>853</v>
      </c>
    </row>
    <row r="25" spans="1:8" ht="15.75" thickBot="1" x14ac:dyDescent="0.3">
      <c r="A25" s="236"/>
      <c r="B25" s="230"/>
      <c r="C25" s="234"/>
      <c r="D25" s="87" t="s">
        <v>955</v>
      </c>
      <c r="E25" s="76">
        <v>2</v>
      </c>
      <c r="F25" s="76">
        <v>1</v>
      </c>
      <c r="G25" s="75">
        <v>0</v>
      </c>
      <c r="H25" s="74" t="s">
        <v>853</v>
      </c>
    </row>
    <row r="26" spans="1:8" x14ac:dyDescent="0.25">
      <c r="A26" s="236"/>
      <c r="B26" s="227" t="s">
        <v>848</v>
      </c>
      <c r="C26" s="231" t="s">
        <v>847</v>
      </c>
      <c r="D26" s="89" t="s">
        <v>861</v>
      </c>
      <c r="E26" s="79">
        <v>9</v>
      </c>
      <c r="F26" s="79">
        <v>7</v>
      </c>
      <c r="G26" s="78">
        <v>5</v>
      </c>
      <c r="H26" s="74" t="s">
        <v>848</v>
      </c>
    </row>
    <row r="27" spans="1:8" x14ac:dyDescent="0.25">
      <c r="A27" s="236"/>
      <c r="B27" s="228"/>
      <c r="C27" s="232"/>
      <c r="D27" s="88" t="s">
        <v>860</v>
      </c>
      <c r="E27" s="82">
        <v>7</v>
      </c>
      <c r="F27" s="82">
        <v>5</v>
      </c>
      <c r="G27" s="81">
        <v>3</v>
      </c>
      <c r="H27" s="74" t="s">
        <v>848</v>
      </c>
    </row>
    <row r="28" spans="1:8" x14ac:dyDescent="0.25">
      <c r="A28" s="237"/>
      <c r="B28" s="229"/>
      <c r="C28" s="233"/>
      <c r="D28" s="128" t="s">
        <v>859</v>
      </c>
      <c r="E28" s="126">
        <v>5</v>
      </c>
      <c r="F28" s="126">
        <v>3</v>
      </c>
      <c r="G28" s="127">
        <v>1</v>
      </c>
      <c r="H28" s="74" t="s">
        <v>848</v>
      </c>
    </row>
    <row r="29" spans="1:8" ht="15.75" thickBot="1" x14ac:dyDescent="0.3">
      <c r="A29" s="238"/>
      <c r="B29" s="230"/>
      <c r="C29" s="234"/>
      <c r="D29" s="87" t="s">
        <v>956</v>
      </c>
      <c r="E29" s="76">
        <v>2</v>
      </c>
      <c r="F29" s="76">
        <v>1</v>
      </c>
      <c r="G29" s="75">
        <v>0</v>
      </c>
      <c r="H29" s="74" t="s">
        <v>848</v>
      </c>
    </row>
    <row r="30" spans="1:8" ht="15.75" thickBot="1" x14ac:dyDescent="0.3">
      <c r="A30" s="86"/>
      <c r="C30" s="86"/>
    </row>
    <row r="31" spans="1:8" ht="16.5" thickBot="1" x14ac:dyDescent="0.3">
      <c r="A31" s="215" t="s">
        <v>844</v>
      </c>
      <c r="B31" s="216"/>
      <c r="C31" s="216"/>
      <c r="D31" s="216"/>
      <c r="E31" s="216"/>
      <c r="F31" s="216"/>
      <c r="G31" s="217"/>
    </row>
    <row r="32" spans="1:8" x14ac:dyDescent="0.25">
      <c r="A32" s="239" t="s">
        <v>858</v>
      </c>
      <c r="B32" s="240"/>
      <c r="C32" s="240"/>
      <c r="D32" s="240"/>
      <c r="E32" s="240" t="s">
        <v>813</v>
      </c>
      <c r="F32" s="240"/>
      <c r="G32" s="242"/>
    </row>
    <row r="33" spans="1:8" ht="15.75" thickBot="1" x14ac:dyDescent="0.3">
      <c r="A33" s="241"/>
      <c r="B33" s="221"/>
      <c r="C33" s="221"/>
      <c r="D33" s="221"/>
      <c r="E33" s="85" t="s">
        <v>857</v>
      </c>
      <c r="F33" s="85" t="s">
        <v>856</v>
      </c>
      <c r="G33" s="84" t="s">
        <v>855</v>
      </c>
    </row>
    <row r="34" spans="1:8" ht="30" customHeight="1" x14ac:dyDescent="0.25">
      <c r="A34" s="243" t="s">
        <v>854</v>
      </c>
      <c r="B34" s="227" t="s">
        <v>853</v>
      </c>
      <c r="C34" s="231" t="s">
        <v>852</v>
      </c>
      <c r="D34" s="80" t="s">
        <v>957</v>
      </c>
      <c r="E34" s="79">
        <v>9</v>
      </c>
      <c r="F34" s="79">
        <v>7</v>
      </c>
      <c r="G34" s="78">
        <v>5</v>
      </c>
      <c r="H34" s="74" t="s">
        <v>853</v>
      </c>
    </row>
    <row r="35" spans="1:8" ht="30" x14ac:dyDescent="0.25">
      <c r="A35" s="244"/>
      <c r="B35" s="228"/>
      <c r="C35" s="232"/>
      <c r="D35" s="83" t="s">
        <v>851</v>
      </c>
      <c r="E35" s="82">
        <v>9</v>
      </c>
      <c r="F35" s="82">
        <v>7</v>
      </c>
      <c r="G35" s="81">
        <v>5</v>
      </c>
      <c r="H35" s="74" t="s">
        <v>853</v>
      </c>
    </row>
    <row r="36" spans="1:8" ht="30" x14ac:dyDescent="0.25">
      <c r="A36" s="244"/>
      <c r="B36" s="228"/>
      <c r="C36" s="232"/>
      <c r="D36" s="83" t="s">
        <v>850</v>
      </c>
      <c r="E36" s="82">
        <v>7</v>
      </c>
      <c r="F36" s="82">
        <v>5</v>
      </c>
      <c r="G36" s="81">
        <v>3</v>
      </c>
      <c r="H36" s="74" t="s">
        <v>853</v>
      </c>
    </row>
    <row r="37" spans="1:8" ht="30" x14ac:dyDescent="0.25">
      <c r="A37" s="244"/>
      <c r="B37" s="228"/>
      <c r="C37" s="232"/>
      <c r="D37" s="83" t="s">
        <v>958</v>
      </c>
      <c r="E37" s="82">
        <v>6</v>
      </c>
      <c r="F37" s="82">
        <v>4</v>
      </c>
      <c r="G37" s="81">
        <v>2</v>
      </c>
      <c r="H37" s="74" t="s">
        <v>853</v>
      </c>
    </row>
    <row r="38" spans="1:8" ht="30" x14ac:dyDescent="0.25">
      <c r="A38" s="244"/>
      <c r="B38" s="228"/>
      <c r="C38" s="232"/>
      <c r="D38" s="83" t="s">
        <v>967</v>
      </c>
      <c r="E38" s="82">
        <v>6</v>
      </c>
      <c r="F38" s="82">
        <v>4</v>
      </c>
      <c r="G38" s="81">
        <v>2</v>
      </c>
      <c r="H38" s="74" t="s">
        <v>853</v>
      </c>
    </row>
    <row r="39" spans="1:8" ht="30" x14ac:dyDescent="0.25">
      <c r="A39" s="244"/>
      <c r="B39" s="229"/>
      <c r="C39" s="233"/>
      <c r="D39" s="125" t="s">
        <v>849</v>
      </c>
      <c r="E39" s="126">
        <v>4</v>
      </c>
      <c r="F39" s="126">
        <v>2</v>
      </c>
      <c r="G39" s="127">
        <v>0</v>
      </c>
      <c r="H39" s="74" t="s">
        <v>853</v>
      </c>
    </row>
    <row r="40" spans="1:8" ht="15.75" thickBot="1" x14ac:dyDescent="0.3">
      <c r="A40" s="244"/>
      <c r="B40" s="230"/>
      <c r="C40" s="233"/>
      <c r="D40" s="125" t="s">
        <v>955</v>
      </c>
      <c r="E40" s="126">
        <v>2</v>
      </c>
      <c r="F40" s="126">
        <v>1</v>
      </c>
      <c r="G40" s="127">
        <v>0</v>
      </c>
      <c r="H40" s="74" t="s">
        <v>853</v>
      </c>
    </row>
    <row r="41" spans="1:8" ht="30" x14ac:dyDescent="0.25">
      <c r="A41" s="244"/>
      <c r="B41" s="246" t="s">
        <v>848</v>
      </c>
      <c r="C41" s="231" t="s">
        <v>847</v>
      </c>
      <c r="D41" s="80" t="s">
        <v>953</v>
      </c>
      <c r="E41" s="79">
        <v>9</v>
      </c>
      <c r="F41" s="79">
        <v>7</v>
      </c>
      <c r="G41" s="78">
        <v>5</v>
      </c>
      <c r="H41" s="74" t="s">
        <v>848</v>
      </c>
    </row>
    <row r="42" spans="1:8" ht="30" x14ac:dyDescent="0.25">
      <c r="A42" s="244"/>
      <c r="B42" s="247"/>
      <c r="C42" s="232"/>
      <c r="D42" s="83" t="s">
        <v>846</v>
      </c>
      <c r="E42" s="82">
        <v>8</v>
      </c>
      <c r="F42" s="82">
        <v>6</v>
      </c>
      <c r="G42" s="81">
        <v>4</v>
      </c>
      <c r="H42" s="74" t="s">
        <v>848</v>
      </c>
    </row>
    <row r="43" spans="1:8" ht="30" customHeight="1" x14ac:dyDescent="0.25">
      <c r="A43" s="244"/>
      <c r="B43" s="247"/>
      <c r="C43" s="232"/>
      <c r="D43" s="83" t="s">
        <v>954</v>
      </c>
      <c r="E43" s="82">
        <v>6</v>
      </c>
      <c r="F43" s="82">
        <v>4</v>
      </c>
      <c r="G43" s="81">
        <v>2</v>
      </c>
      <c r="H43" s="74" t="s">
        <v>848</v>
      </c>
    </row>
    <row r="44" spans="1:8" ht="30" customHeight="1" x14ac:dyDescent="0.25">
      <c r="A44" s="244"/>
      <c r="B44" s="247"/>
      <c r="C44" s="233"/>
      <c r="D44" s="125" t="s">
        <v>845</v>
      </c>
      <c r="E44" s="126">
        <v>5</v>
      </c>
      <c r="F44" s="126">
        <v>3</v>
      </c>
      <c r="G44" s="127">
        <v>1</v>
      </c>
      <c r="H44" s="74" t="s">
        <v>848</v>
      </c>
    </row>
    <row r="45" spans="1:8" ht="15.75" thickBot="1" x14ac:dyDescent="0.3">
      <c r="A45" s="245"/>
      <c r="B45" s="248"/>
      <c r="C45" s="234"/>
      <c r="D45" s="77" t="s">
        <v>956</v>
      </c>
      <c r="E45" s="76">
        <v>2</v>
      </c>
      <c r="F45" s="76">
        <v>1</v>
      </c>
      <c r="G45" s="75">
        <v>0</v>
      </c>
      <c r="H45" s="74" t="s">
        <v>848</v>
      </c>
    </row>
  </sheetData>
  <mergeCells count="24">
    <mergeCell ref="A31:G31"/>
    <mergeCell ref="A32:D33"/>
    <mergeCell ref="E32:G32"/>
    <mergeCell ref="B34:B40"/>
    <mergeCell ref="C34:C40"/>
    <mergeCell ref="A34:A45"/>
    <mergeCell ref="C41:C45"/>
    <mergeCell ref="B41:B45"/>
    <mergeCell ref="A16:G16"/>
    <mergeCell ref="A17:D18"/>
    <mergeCell ref="E17:G17"/>
    <mergeCell ref="A19:A29"/>
    <mergeCell ref="B19:B25"/>
    <mergeCell ref="C19:C25"/>
    <mergeCell ref="B26:B29"/>
    <mergeCell ref="C26:C29"/>
    <mergeCell ref="A1:G1"/>
    <mergeCell ref="A2:D3"/>
    <mergeCell ref="E2:G2"/>
    <mergeCell ref="A4:A14"/>
    <mergeCell ref="B4:B10"/>
    <mergeCell ref="C4:C10"/>
    <mergeCell ref="B11:B14"/>
    <mergeCell ref="C11:C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53E21-623A-4C42-A56C-1B402EA97914}">
  <dimension ref="A1:C106"/>
  <sheetViews>
    <sheetView topLeftCell="A29" workbookViewId="0">
      <selection activeCell="A49" sqref="A49:XFD49"/>
    </sheetView>
  </sheetViews>
  <sheetFormatPr defaultRowHeight="15" x14ac:dyDescent="0.25"/>
  <cols>
    <col min="1" max="1" width="52" bestFit="1" customWidth="1"/>
    <col min="2" max="2" width="13.42578125" style="93" bestFit="1" customWidth="1"/>
    <col min="3" max="3" width="33" style="93" customWidth="1"/>
  </cols>
  <sheetData>
    <row r="1" spans="1:3" ht="15.75" thickBot="1" x14ac:dyDescent="0.3">
      <c r="A1" s="249" t="s">
        <v>880</v>
      </c>
      <c r="B1" s="250"/>
      <c r="C1" s="251"/>
    </row>
    <row r="2" spans="1:3" ht="15.75" thickBot="1" x14ac:dyDescent="0.3">
      <c r="A2" s="116" t="s">
        <v>870</v>
      </c>
      <c r="B2" s="120" t="s">
        <v>871</v>
      </c>
      <c r="C2" s="117" t="s">
        <v>876</v>
      </c>
    </row>
    <row r="3" spans="1:3" x14ac:dyDescent="0.25">
      <c r="A3" s="118" t="s">
        <v>881</v>
      </c>
      <c r="B3" s="121" t="s">
        <v>816</v>
      </c>
      <c r="C3" s="119" t="s">
        <v>842</v>
      </c>
    </row>
    <row r="4" spans="1:3" x14ac:dyDescent="0.25">
      <c r="A4" s="90" t="s">
        <v>882</v>
      </c>
      <c r="B4" s="122" t="s">
        <v>816</v>
      </c>
      <c r="C4" s="94" t="s">
        <v>842</v>
      </c>
    </row>
    <row r="5" spans="1:3" x14ac:dyDescent="0.25">
      <c r="A5" s="90" t="s">
        <v>883</v>
      </c>
      <c r="B5" s="122" t="s">
        <v>815</v>
      </c>
      <c r="C5" s="94" t="s">
        <v>842</v>
      </c>
    </row>
    <row r="6" spans="1:3" x14ac:dyDescent="0.25">
      <c r="A6" s="90" t="s">
        <v>384</v>
      </c>
      <c r="B6" s="122" t="s">
        <v>816</v>
      </c>
      <c r="C6" s="94" t="s">
        <v>842</v>
      </c>
    </row>
    <row r="7" spans="1:3" x14ac:dyDescent="0.25">
      <c r="A7" s="90" t="s">
        <v>884</v>
      </c>
      <c r="B7" s="122" t="s">
        <v>816</v>
      </c>
      <c r="C7" s="94" t="s">
        <v>842</v>
      </c>
    </row>
    <row r="8" spans="1:3" x14ac:dyDescent="0.25">
      <c r="A8" s="90" t="s">
        <v>383</v>
      </c>
      <c r="B8" s="122" t="s">
        <v>816</v>
      </c>
      <c r="C8" s="94" t="s">
        <v>842</v>
      </c>
    </row>
    <row r="9" spans="1:3" x14ac:dyDescent="0.25">
      <c r="A9" s="90" t="s">
        <v>885</v>
      </c>
      <c r="B9" s="122" t="s">
        <v>815</v>
      </c>
      <c r="C9" s="94" t="s">
        <v>842</v>
      </c>
    </row>
    <row r="10" spans="1:3" x14ac:dyDescent="0.25">
      <c r="A10" s="90" t="s">
        <v>886</v>
      </c>
      <c r="B10" s="122" t="s">
        <v>817</v>
      </c>
      <c r="C10" s="94" t="s">
        <v>842</v>
      </c>
    </row>
    <row r="11" spans="1:3" x14ac:dyDescent="0.25">
      <c r="A11" s="90" t="s">
        <v>887</v>
      </c>
      <c r="B11" s="122" t="s">
        <v>817</v>
      </c>
      <c r="C11" s="94" t="s">
        <v>842</v>
      </c>
    </row>
    <row r="12" spans="1:3" x14ac:dyDescent="0.25">
      <c r="A12" s="90" t="s">
        <v>888</v>
      </c>
      <c r="B12" s="122" t="s">
        <v>815</v>
      </c>
      <c r="C12" s="94" t="s">
        <v>842</v>
      </c>
    </row>
    <row r="13" spans="1:3" x14ac:dyDescent="0.25">
      <c r="A13" s="90" t="s">
        <v>889</v>
      </c>
      <c r="B13" s="122" t="s">
        <v>815</v>
      </c>
      <c r="C13" s="94" t="s">
        <v>842</v>
      </c>
    </row>
    <row r="14" spans="1:3" x14ac:dyDescent="0.25">
      <c r="A14" s="90" t="s">
        <v>890</v>
      </c>
      <c r="B14" s="122" t="s">
        <v>816</v>
      </c>
      <c r="C14" s="94" t="s">
        <v>842</v>
      </c>
    </row>
    <row r="15" spans="1:3" x14ac:dyDescent="0.25">
      <c r="A15" s="90" t="s">
        <v>891</v>
      </c>
      <c r="B15" s="122" t="s">
        <v>816</v>
      </c>
      <c r="C15" s="94" t="s">
        <v>842</v>
      </c>
    </row>
    <row r="16" spans="1:3" ht="15.75" thickBot="1" x14ac:dyDescent="0.3">
      <c r="A16" s="91" t="s">
        <v>892</v>
      </c>
      <c r="B16" s="123" t="s">
        <v>815</v>
      </c>
      <c r="C16" s="95" t="s">
        <v>842</v>
      </c>
    </row>
    <row r="17" spans="1:3" ht="15.75" thickBot="1" x14ac:dyDescent="0.3">
      <c r="A17" s="73"/>
    </row>
    <row r="18" spans="1:3" ht="15.75" thickBot="1" x14ac:dyDescent="0.3">
      <c r="A18" s="249" t="s">
        <v>843</v>
      </c>
      <c r="B18" s="250"/>
      <c r="C18" s="251"/>
    </row>
    <row r="19" spans="1:3" x14ac:dyDescent="0.25">
      <c r="A19" s="96" t="s">
        <v>870</v>
      </c>
      <c r="B19" s="124" t="s">
        <v>871</v>
      </c>
      <c r="C19" s="97" t="s">
        <v>876</v>
      </c>
    </row>
    <row r="20" spans="1:3" x14ac:dyDescent="0.25">
      <c r="A20" s="90" t="s">
        <v>893</v>
      </c>
      <c r="B20" s="122" t="s">
        <v>816</v>
      </c>
      <c r="C20" s="94" t="s">
        <v>843</v>
      </c>
    </row>
    <row r="21" spans="1:3" x14ac:dyDescent="0.25">
      <c r="A21" s="90" t="s">
        <v>894</v>
      </c>
      <c r="B21" s="122" t="s">
        <v>816</v>
      </c>
      <c r="C21" s="94" t="s">
        <v>843</v>
      </c>
    </row>
    <row r="22" spans="1:3" x14ac:dyDescent="0.25">
      <c r="A22" s="90" t="s">
        <v>895</v>
      </c>
      <c r="B22" s="122" t="s">
        <v>816</v>
      </c>
      <c r="C22" s="94" t="s">
        <v>843</v>
      </c>
    </row>
    <row r="23" spans="1:3" x14ac:dyDescent="0.25">
      <c r="A23" s="90" t="s">
        <v>896</v>
      </c>
      <c r="B23" s="122" t="s">
        <v>817</v>
      </c>
      <c r="C23" s="94" t="s">
        <v>843</v>
      </c>
    </row>
    <row r="24" spans="1:3" x14ac:dyDescent="0.25">
      <c r="A24" s="90" t="s">
        <v>897</v>
      </c>
      <c r="B24" s="122" t="s">
        <v>816</v>
      </c>
      <c r="C24" s="94" t="s">
        <v>843</v>
      </c>
    </row>
    <row r="25" spans="1:3" x14ac:dyDescent="0.25">
      <c r="A25" s="90" t="s">
        <v>964</v>
      </c>
      <c r="B25" s="122" t="s">
        <v>816</v>
      </c>
      <c r="C25" s="94" t="s">
        <v>843</v>
      </c>
    </row>
    <row r="26" spans="1:3" x14ac:dyDescent="0.25">
      <c r="A26" s="90" t="s">
        <v>898</v>
      </c>
      <c r="B26" s="122" t="s">
        <v>816</v>
      </c>
      <c r="C26" s="94" t="s">
        <v>843</v>
      </c>
    </row>
    <row r="27" spans="1:3" x14ac:dyDescent="0.25">
      <c r="A27" s="90" t="s">
        <v>899</v>
      </c>
      <c r="B27" s="122" t="s">
        <v>815</v>
      </c>
      <c r="C27" s="94" t="s">
        <v>843</v>
      </c>
    </row>
    <row r="28" spans="1:3" x14ac:dyDescent="0.25">
      <c r="A28" s="90" t="s">
        <v>841</v>
      </c>
      <c r="B28" s="122" t="s">
        <v>816</v>
      </c>
      <c r="C28" s="94" t="s">
        <v>843</v>
      </c>
    </row>
    <row r="29" spans="1:3" x14ac:dyDescent="0.25">
      <c r="A29" s="90" t="s">
        <v>900</v>
      </c>
      <c r="B29" s="122" t="s">
        <v>816</v>
      </c>
      <c r="C29" s="94" t="s">
        <v>843</v>
      </c>
    </row>
    <row r="30" spans="1:3" x14ac:dyDescent="0.25">
      <c r="A30" s="90" t="s">
        <v>901</v>
      </c>
      <c r="B30" s="122" t="s">
        <v>816</v>
      </c>
      <c r="C30" s="94" t="s">
        <v>843</v>
      </c>
    </row>
    <row r="31" spans="1:3" x14ac:dyDescent="0.25">
      <c r="A31" s="90" t="s">
        <v>902</v>
      </c>
      <c r="B31" s="122" t="s">
        <v>816</v>
      </c>
      <c r="C31" s="94" t="s">
        <v>843</v>
      </c>
    </row>
    <row r="32" spans="1:3" x14ac:dyDescent="0.25">
      <c r="A32" s="90" t="s">
        <v>390</v>
      </c>
      <c r="B32" s="122" t="s">
        <v>816</v>
      </c>
      <c r="C32" s="94" t="s">
        <v>843</v>
      </c>
    </row>
    <row r="33" spans="1:3" x14ac:dyDescent="0.25">
      <c r="A33" s="90" t="s">
        <v>903</v>
      </c>
      <c r="B33" s="122" t="s">
        <v>815</v>
      </c>
      <c r="C33" s="94" t="s">
        <v>843</v>
      </c>
    </row>
    <row r="34" spans="1:3" x14ac:dyDescent="0.25">
      <c r="A34" s="90" t="s">
        <v>904</v>
      </c>
      <c r="B34" s="122" t="s">
        <v>816</v>
      </c>
      <c r="C34" s="94" t="s">
        <v>843</v>
      </c>
    </row>
    <row r="35" spans="1:3" x14ac:dyDescent="0.25">
      <c r="A35" s="90" t="s">
        <v>905</v>
      </c>
      <c r="B35" s="122" t="s">
        <v>816</v>
      </c>
      <c r="C35" s="94" t="s">
        <v>843</v>
      </c>
    </row>
    <row r="36" spans="1:3" x14ac:dyDescent="0.25">
      <c r="A36" s="90" t="s">
        <v>906</v>
      </c>
      <c r="B36" s="122" t="s">
        <v>816</v>
      </c>
      <c r="C36" s="94" t="s">
        <v>843</v>
      </c>
    </row>
    <row r="37" spans="1:3" x14ac:dyDescent="0.25">
      <c r="A37" s="90" t="s">
        <v>907</v>
      </c>
      <c r="B37" s="122" t="s">
        <v>817</v>
      </c>
      <c r="C37" s="94" t="s">
        <v>843</v>
      </c>
    </row>
    <row r="38" spans="1:3" x14ac:dyDescent="0.25">
      <c r="A38" s="90" t="s">
        <v>908</v>
      </c>
      <c r="B38" s="122" t="s">
        <v>816</v>
      </c>
      <c r="C38" s="94" t="s">
        <v>843</v>
      </c>
    </row>
    <row r="39" spans="1:3" x14ac:dyDescent="0.25">
      <c r="A39" s="90" t="s">
        <v>909</v>
      </c>
      <c r="B39" s="122" t="s">
        <v>816</v>
      </c>
      <c r="C39" s="94" t="s">
        <v>843</v>
      </c>
    </row>
    <row r="40" spans="1:3" x14ac:dyDescent="0.25">
      <c r="A40" s="90" t="s">
        <v>827</v>
      </c>
      <c r="B40" s="122" t="s">
        <v>815</v>
      </c>
      <c r="C40" s="94" t="s">
        <v>843</v>
      </c>
    </row>
    <row r="41" spans="1:3" x14ac:dyDescent="0.25">
      <c r="A41" s="90" t="s">
        <v>826</v>
      </c>
      <c r="B41" s="122" t="s">
        <v>815</v>
      </c>
      <c r="C41" s="94" t="s">
        <v>843</v>
      </c>
    </row>
    <row r="42" spans="1:3" x14ac:dyDescent="0.25">
      <c r="A42" s="90" t="s">
        <v>828</v>
      </c>
      <c r="B42" s="122" t="s">
        <v>815</v>
      </c>
      <c r="C42" s="94" t="s">
        <v>843</v>
      </c>
    </row>
    <row r="43" spans="1:3" x14ac:dyDescent="0.25">
      <c r="A43" s="90" t="s">
        <v>910</v>
      </c>
      <c r="B43" s="122" t="s">
        <v>816</v>
      </c>
      <c r="C43" s="94" t="s">
        <v>843</v>
      </c>
    </row>
    <row r="44" spans="1:3" ht="30" x14ac:dyDescent="0.25">
      <c r="A44" s="90" t="s">
        <v>911</v>
      </c>
      <c r="B44" s="122" t="s">
        <v>816</v>
      </c>
      <c r="C44" s="94" t="s">
        <v>843</v>
      </c>
    </row>
    <row r="45" spans="1:3" x14ac:dyDescent="0.25">
      <c r="A45" s="90" t="s">
        <v>912</v>
      </c>
      <c r="B45" s="122" t="s">
        <v>816</v>
      </c>
      <c r="C45" s="94" t="s">
        <v>843</v>
      </c>
    </row>
    <row r="46" spans="1:3" x14ac:dyDescent="0.25">
      <c r="A46" s="90" t="s">
        <v>913</v>
      </c>
      <c r="B46" s="122" t="s">
        <v>816</v>
      </c>
      <c r="C46" s="94" t="s">
        <v>843</v>
      </c>
    </row>
    <row r="47" spans="1:3" ht="30" x14ac:dyDescent="0.25">
      <c r="A47" s="90" t="s">
        <v>914</v>
      </c>
      <c r="B47" s="122" t="s">
        <v>816</v>
      </c>
      <c r="C47" s="94" t="s">
        <v>843</v>
      </c>
    </row>
    <row r="48" spans="1:3" x14ac:dyDescent="0.25">
      <c r="A48" s="90" t="s">
        <v>915</v>
      </c>
      <c r="B48" s="122" t="s">
        <v>817</v>
      </c>
      <c r="C48" s="94" t="s">
        <v>843</v>
      </c>
    </row>
    <row r="49" spans="1:3" x14ac:dyDescent="0.25">
      <c r="A49" s="90" t="s">
        <v>916</v>
      </c>
      <c r="B49" s="122" t="s">
        <v>815</v>
      </c>
      <c r="C49" s="94" t="s">
        <v>843</v>
      </c>
    </row>
    <row r="50" spans="1:3" x14ac:dyDescent="0.25">
      <c r="A50" s="90" t="s">
        <v>917</v>
      </c>
      <c r="B50" s="122" t="s">
        <v>817</v>
      </c>
      <c r="C50" s="94" t="s">
        <v>843</v>
      </c>
    </row>
    <row r="51" spans="1:3" x14ac:dyDescent="0.25">
      <c r="A51" s="90" t="s">
        <v>918</v>
      </c>
      <c r="B51" s="122" t="s">
        <v>817</v>
      </c>
      <c r="C51" s="94" t="s">
        <v>843</v>
      </c>
    </row>
    <row r="52" spans="1:3" x14ac:dyDescent="0.25">
      <c r="A52" s="90" t="s">
        <v>824</v>
      </c>
      <c r="B52" s="122" t="s">
        <v>816</v>
      </c>
      <c r="C52" s="94" t="s">
        <v>843</v>
      </c>
    </row>
    <row r="53" spans="1:3" x14ac:dyDescent="0.25">
      <c r="A53" s="90" t="s">
        <v>919</v>
      </c>
      <c r="B53" s="122" t="s">
        <v>816</v>
      </c>
      <c r="C53" s="94" t="s">
        <v>843</v>
      </c>
    </row>
    <row r="54" spans="1:3" x14ac:dyDescent="0.25">
      <c r="A54" s="90" t="s">
        <v>920</v>
      </c>
      <c r="B54" s="122" t="s">
        <v>816</v>
      </c>
      <c r="C54" s="94" t="s">
        <v>843</v>
      </c>
    </row>
    <row r="55" spans="1:3" x14ac:dyDescent="0.25">
      <c r="A55" s="90" t="s">
        <v>387</v>
      </c>
      <c r="B55" s="122" t="s">
        <v>816</v>
      </c>
      <c r="C55" s="94" t="s">
        <v>843</v>
      </c>
    </row>
    <row r="56" spans="1:3" x14ac:dyDescent="0.25">
      <c r="A56" s="90" t="s">
        <v>921</v>
      </c>
      <c r="B56" s="122" t="s">
        <v>816</v>
      </c>
      <c r="C56" s="94" t="s">
        <v>843</v>
      </c>
    </row>
    <row r="57" spans="1:3" x14ac:dyDescent="0.25">
      <c r="A57" s="90" t="s">
        <v>922</v>
      </c>
      <c r="B57" s="122" t="s">
        <v>816</v>
      </c>
      <c r="C57" s="94" t="s">
        <v>843</v>
      </c>
    </row>
    <row r="58" spans="1:3" x14ac:dyDescent="0.25">
      <c r="A58" s="90" t="s">
        <v>923</v>
      </c>
      <c r="B58" s="122" t="s">
        <v>816</v>
      </c>
      <c r="C58" s="94" t="s">
        <v>843</v>
      </c>
    </row>
    <row r="59" spans="1:3" x14ac:dyDescent="0.25">
      <c r="A59" s="90" t="s">
        <v>924</v>
      </c>
      <c r="B59" s="122" t="s">
        <v>816</v>
      </c>
      <c r="C59" s="94" t="s">
        <v>843</v>
      </c>
    </row>
    <row r="60" spans="1:3" x14ac:dyDescent="0.25">
      <c r="A60" s="90" t="s">
        <v>386</v>
      </c>
      <c r="B60" s="122" t="s">
        <v>816</v>
      </c>
      <c r="C60" s="94" t="s">
        <v>843</v>
      </c>
    </row>
    <row r="61" spans="1:3" x14ac:dyDescent="0.25">
      <c r="A61" s="90" t="s">
        <v>925</v>
      </c>
      <c r="B61" s="122" t="s">
        <v>815</v>
      </c>
      <c r="C61" s="94" t="s">
        <v>843</v>
      </c>
    </row>
    <row r="62" spans="1:3" x14ac:dyDescent="0.25">
      <c r="A62" s="90" t="s">
        <v>926</v>
      </c>
      <c r="B62" s="122" t="s">
        <v>815</v>
      </c>
      <c r="C62" s="94" t="s">
        <v>843</v>
      </c>
    </row>
    <row r="63" spans="1:3" x14ac:dyDescent="0.25">
      <c r="A63" s="90" t="s">
        <v>927</v>
      </c>
      <c r="B63" s="122" t="s">
        <v>817</v>
      </c>
      <c r="C63" s="94" t="s">
        <v>843</v>
      </c>
    </row>
    <row r="64" spans="1:3" x14ac:dyDescent="0.25">
      <c r="A64" s="90" t="s">
        <v>928</v>
      </c>
      <c r="B64" s="122" t="s">
        <v>816</v>
      </c>
      <c r="C64" s="94" t="s">
        <v>843</v>
      </c>
    </row>
    <row r="65" spans="1:3" x14ac:dyDescent="0.25">
      <c r="A65" s="90" t="s">
        <v>929</v>
      </c>
      <c r="B65" s="122" t="s">
        <v>816</v>
      </c>
      <c r="C65" s="94" t="s">
        <v>843</v>
      </c>
    </row>
    <row r="66" spans="1:3" ht="15.75" thickBot="1" x14ac:dyDescent="0.3">
      <c r="A66" s="91" t="s">
        <v>391</v>
      </c>
      <c r="B66" s="123" t="s">
        <v>816</v>
      </c>
      <c r="C66" s="95" t="s">
        <v>843</v>
      </c>
    </row>
    <row r="67" spans="1:3" ht="15.75" thickBot="1" x14ac:dyDescent="0.3">
      <c r="A67" s="73"/>
    </row>
    <row r="68" spans="1:3" ht="15.75" thickBot="1" x14ac:dyDescent="0.3">
      <c r="A68" s="249" t="s">
        <v>844</v>
      </c>
      <c r="B68" s="250"/>
      <c r="C68" s="251"/>
    </row>
    <row r="69" spans="1:3" ht="15.75" thickBot="1" x14ac:dyDescent="0.3">
      <c r="A69" s="116" t="s">
        <v>870</v>
      </c>
      <c r="B69" s="120" t="s">
        <v>871</v>
      </c>
      <c r="C69" s="117" t="s">
        <v>876</v>
      </c>
    </row>
    <row r="70" spans="1:3" x14ac:dyDescent="0.25">
      <c r="A70" s="118" t="s">
        <v>388</v>
      </c>
      <c r="B70" s="121" t="s">
        <v>816</v>
      </c>
      <c r="C70" s="119" t="s">
        <v>844</v>
      </c>
    </row>
    <row r="71" spans="1:3" x14ac:dyDescent="0.25">
      <c r="A71" s="90" t="s">
        <v>389</v>
      </c>
      <c r="B71" s="122" t="s">
        <v>816</v>
      </c>
      <c r="C71" s="94" t="s">
        <v>844</v>
      </c>
    </row>
    <row r="72" spans="1:3" x14ac:dyDescent="0.25">
      <c r="A72" s="90" t="s">
        <v>831</v>
      </c>
      <c r="B72" s="122" t="s">
        <v>815</v>
      </c>
      <c r="C72" s="94" t="s">
        <v>844</v>
      </c>
    </row>
    <row r="73" spans="1:3" x14ac:dyDescent="0.25">
      <c r="A73" s="90" t="s">
        <v>930</v>
      </c>
      <c r="B73" s="122" t="s">
        <v>816</v>
      </c>
      <c r="C73" s="94" t="s">
        <v>844</v>
      </c>
    </row>
    <row r="74" spans="1:3" x14ac:dyDescent="0.25">
      <c r="A74" s="90" t="s">
        <v>931</v>
      </c>
      <c r="B74" s="122" t="s">
        <v>816</v>
      </c>
      <c r="C74" s="94" t="s">
        <v>844</v>
      </c>
    </row>
    <row r="75" spans="1:3" x14ac:dyDescent="0.25">
      <c r="A75" s="90" t="s">
        <v>932</v>
      </c>
      <c r="B75" s="122" t="s">
        <v>815</v>
      </c>
      <c r="C75" s="94" t="s">
        <v>844</v>
      </c>
    </row>
    <row r="76" spans="1:3" x14ac:dyDescent="0.25">
      <c r="A76" s="90" t="s">
        <v>835</v>
      </c>
      <c r="B76" s="122" t="s">
        <v>816</v>
      </c>
      <c r="C76" s="94" t="s">
        <v>844</v>
      </c>
    </row>
    <row r="77" spans="1:3" x14ac:dyDescent="0.25">
      <c r="A77" s="90" t="s">
        <v>838</v>
      </c>
      <c r="B77" s="122" t="s">
        <v>816</v>
      </c>
      <c r="C77" s="94" t="s">
        <v>844</v>
      </c>
    </row>
    <row r="78" spans="1:3" x14ac:dyDescent="0.25">
      <c r="A78" s="90" t="s">
        <v>833</v>
      </c>
      <c r="B78" s="122" t="s">
        <v>815</v>
      </c>
      <c r="C78" s="94" t="s">
        <v>844</v>
      </c>
    </row>
    <row r="79" spans="1:3" x14ac:dyDescent="0.25">
      <c r="A79" s="90" t="s">
        <v>933</v>
      </c>
      <c r="B79" s="122" t="s">
        <v>816</v>
      </c>
      <c r="C79" s="94" t="s">
        <v>844</v>
      </c>
    </row>
    <row r="80" spans="1:3" x14ac:dyDescent="0.25">
      <c r="A80" s="90" t="s">
        <v>934</v>
      </c>
      <c r="B80" s="122" t="s">
        <v>815</v>
      </c>
      <c r="C80" s="94" t="s">
        <v>844</v>
      </c>
    </row>
    <row r="81" spans="1:3" x14ac:dyDescent="0.25">
      <c r="A81" s="90" t="s">
        <v>935</v>
      </c>
      <c r="B81" s="122" t="s">
        <v>816</v>
      </c>
      <c r="C81" s="94" t="s">
        <v>844</v>
      </c>
    </row>
    <row r="82" spans="1:3" x14ac:dyDescent="0.25">
      <c r="A82" s="90" t="s">
        <v>936</v>
      </c>
      <c r="B82" s="122" t="s">
        <v>816</v>
      </c>
      <c r="C82" s="94" t="s">
        <v>844</v>
      </c>
    </row>
    <row r="83" spans="1:3" x14ac:dyDescent="0.25">
      <c r="A83" s="90" t="s">
        <v>829</v>
      </c>
      <c r="B83" s="122" t="s">
        <v>816</v>
      </c>
      <c r="C83" s="94" t="s">
        <v>844</v>
      </c>
    </row>
    <row r="84" spans="1:3" x14ac:dyDescent="0.25">
      <c r="A84" s="90" t="s">
        <v>839</v>
      </c>
      <c r="B84" s="122" t="s">
        <v>815</v>
      </c>
      <c r="C84" s="94" t="s">
        <v>844</v>
      </c>
    </row>
    <row r="85" spans="1:3" x14ac:dyDescent="0.25">
      <c r="A85" s="90" t="s">
        <v>937</v>
      </c>
      <c r="B85" s="122" t="s">
        <v>816</v>
      </c>
      <c r="C85" s="94" t="s">
        <v>844</v>
      </c>
    </row>
    <row r="86" spans="1:3" x14ac:dyDescent="0.25">
      <c r="A86" s="90" t="s">
        <v>938</v>
      </c>
      <c r="B86" s="122" t="s">
        <v>817</v>
      </c>
      <c r="C86" s="94" t="s">
        <v>844</v>
      </c>
    </row>
    <row r="87" spans="1:3" x14ac:dyDescent="0.25">
      <c r="A87" s="90" t="s">
        <v>830</v>
      </c>
      <c r="B87" s="122" t="s">
        <v>816</v>
      </c>
      <c r="C87" s="94" t="s">
        <v>844</v>
      </c>
    </row>
    <row r="88" spans="1:3" x14ac:dyDescent="0.25">
      <c r="A88" s="90" t="s">
        <v>832</v>
      </c>
      <c r="B88" s="122" t="s">
        <v>815</v>
      </c>
      <c r="C88" s="94" t="s">
        <v>844</v>
      </c>
    </row>
    <row r="89" spans="1:3" x14ac:dyDescent="0.25">
      <c r="A89" s="90" t="s">
        <v>939</v>
      </c>
      <c r="B89" s="122" t="s">
        <v>816</v>
      </c>
      <c r="C89" s="94" t="s">
        <v>844</v>
      </c>
    </row>
    <row r="90" spans="1:3" x14ac:dyDescent="0.25">
      <c r="A90" s="90" t="s">
        <v>940</v>
      </c>
      <c r="B90" s="122" t="s">
        <v>815</v>
      </c>
      <c r="C90" s="94" t="s">
        <v>844</v>
      </c>
    </row>
    <row r="91" spans="1:3" x14ac:dyDescent="0.25">
      <c r="A91" s="90" t="s">
        <v>941</v>
      </c>
      <c r="B91" s="122" t="s">
        <v>816</v>
      </c>
      <c r="C91" s="94" t="s">
        <v>844</v>
      </c>
    </row>
    <row r="92" spans="1:3" x14ac:dyDescent="0.25">
      <c r="A92" s="90" t="s">
        <v>942</v>
      </c>
      <c r="B92" s="122" t="s">
        <v>816</v>
      </c>
      <c r="C92" s="94" t="s">
        <v>844</v>
      </c>
    </row>
    <row r="93" spans="1:3" x14ac:dyDescent="0.25">
      <c r="A93" s="90" t="s">
        <v>943</v>
      </c>
      <c r="B93" s="122" t="s">
        <v>815</v>
      </c>
      <c r="C93" s="94" t="s">
        <v>844</v>
      </c>
    </row>
    <row r="94" spans="1:3" x14ac:dyDescent="0.25">
      <c r="A94" s="90" t="s">
        <v>836</v>
      </c>
      <c r="B94" s="122" t="s">
        <v>816</v>
      </c>
      <c r="C94" s="94" t="s">
        <v>844</v>
      </c>
    </row>
    <row r="95" spans="1:3" x14ac:dyDescent="0.25">
      <c r="A95" s="90" t="s">
        <v>837</v>
      </c>
      <c r="B95" s="122" t="s">
        <v>816</v>
      </c>
      <c r="C95" s="94" t="s">
        <v>844</v>
      </c>
    </row>
    <row r="96" spans="1:3" x14ac:dyDescent="0.25">
      <c r="A96" s="90" t="s">
        <v>834</v>
      </c>
      <c r="B96" s="122" t="s">
        <v>815</v>
      </c>
      <c r="C96" s="94" t="s">
        <v>844</v>
      </c>
    </row>
    <row r="97" spans="1:3" x14ac:dyDescent="0.25">
      <c r="A97" s="90" t="s">
        <v>944</v>
      </c>
      <c r="B97" s="122" t="s">
        <v>816</v>
      </c>
      <c r="C97" s="94" t="s">
        <v>844</v>
      </c>
    </row>
    <row r="98" spans="1:3" x14ac:dyDescent="0.25">
      <c r="A98" s="90" t="s">
        <v>385</v>
      </c>
      <c r="B98" s="122" t="s">
        <v>816</v>
      </c>
      <c r="C98" s="94" t="s">
        <v>844</v>
      </c>
    </row>
    <row r="99" spans="1:3" x14ac:dyDescent="0.25">
      <c r="A99" s="90" t="s">
        <v>945</v>
      </c>
      <c r="B99" s="122" t="s">
        <v>815</v>
      </c>
      <c r="C99" s="94" t="s">
        <v>844</v>
      </c>
    </row>
    <row r="100" spans="1:3" ht="30" x14ac:dyDescent="0.25">
      <c r="A100" s="90" t="s">
        <v>946</v>
      </c>
      <c r="B100" s="122" t="s">
        <v>816</v>
      </c>
      <c r="C100" s="94" t="s">
        <v>844</v>
      </c>
    </row>
    <row r="101" spans="1:3" x14ac:dyDescent="0.25">
      <c r="A101" s="90" t="s">
        <v>947</v>
      </c>
      <c r="B101" s="122" t="s">
        <v>817</v>
      </c>
      <c r="C101" s="94" t="s">
        <v>844</v>
      </c>
    </row>
    <row r="102" spans="1:3" x14ac:dyDescent="0.25">
      <c r="A102" s="90" t="s">
        <v>948</v>
      </c>
      <c r="B102" s="122" t="s">
        <v>815</v>
      </c>
      <c r="C102" s="94" t="s">
        <v>844</v>
      </c>
    </row>
    <row r="103" spans="1:3" x14ac:dyDescent="0.25">
      <c r="A103" s="90" t="s">
        <v>949</v>
      </c>
      <c r="B103" s="122" t="s">
        <v>816</v>
      </c>
      <c r="C103" s="94" t="s">
        <v>844</v>
      </c>
    </row>
    <row r="104" spans="1:3" ht="30" x14ac:dyDescent="0.25">
      <c r="A104" s="90" t="s">
        <v>950</v>
      </c>
      <c r="B104" s="122" t="s">
        <v>817</v>
      </c>
      <c r="C104" s="94" t="s">
        <v>844</v>
      </c>
    </row>
    <row r="105" spans="1:3" ht="30" x14ac:dyDescent="0.25">
      <c r="A105" s="90" t="s">
        <v>951</v>
      </c>
      <c r="B105" s="122" t="s">
        <v>817</v>
      </c>
      <c r="C105" s="94" t="s">
        <v>844</v>
      </c>
    </row>
    <row r="106" spans="1:3" ht="15.75" thickBot="1" x14ac:dyDescent="0.3">
      <c r="A106" s="91" t="s">
        <v>952</v>
      </c>
      <c r="B106" s="123" t="s">
        <v>817</v>
      </c>
      <c r="C106" s="95" t="s">
        <v>844</v>
      </c>
    </row>
  </sheetData>
  <mergeCells count="3">
    <mergeCell ref="A68:C68"/>
    <mergeCell ref="A18:C18"/>
    <mergeCell ref="A1:C1"/>
  </mergeCells>
  <conditionalFormatting sqref="B1:B1048576">
    <cfRule type="cellIs" dxfId="2" priority="1" operator="equal">
      <formula>"L"</formula>
    </cfRule>
    <cfRule type="cellIs" dxfId="1" priority="2" operator="equal">
      <formula>"M"</formula>
    </cfRule>
    <cfRule type="cellIs" dxfId="0" priority="3" operator="equal">
      <formula>"H"</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J71"/>
  <sheetViews>
    <sheetView zoomScaleNormal="100" workbookViewId="0">
      <pane xSplit="1" ySplit="1" topLeftCell="B40" activePane="bottomRight" state="frozen"/>
      <selection activeCell="AC27" sqref="AC27:BU27"/>
      <selection pane="topRight" activeCell="AC27" sqref="AC27:BU27"/>
      <selection pane="bottomLeft" activeCell="AC27" sqref="AC27:BU27"/>
      <selection pane="bottomRight" activeCell="F24" sqref="F24"/>
    </sheetView>
  </sheetViews>
  <sheetFormatPr defaultColWidth="8.85546875" defaultRowHeight="15" x14ac:dyDescent="0.25"/>
  <cols>
    <col min="1" max="1" width="30.5703125" style="64" customWidth="1"/>
    <col min="2" max="2" width="9.7109375" style="19" customWidth="1"/>
    <col min="3" max="3" width="14.28515625" style="56" bestFit="1" customWidth="1"/>
    <col min="4" max="4" width="12.28515625" style="56" customWidth="1"/>
    <col min="5" max="5" width="55.140625" style="72" customWidth="1"/>
    <col min="6" max="6" width="32.5703125" style="72" customWidth="1"/>
    <col min="7" max="7" width="10.140625" style="19" bestFit="1" customWidth="1"/>
    <col min="8" max="8" width="12.7109375" style="19" customWidth="1"/>
    <col min="9" max="9" width="8.85546875" style="52"/>
    <col min="10" max="10" width="21.28515625" style="55" bestFit="1" customWidth="1"/>
    <col min="11" max="16384" width="8.85546875" style="52"/>
  </cols>
  <sheetData>
    <row r="1" spans="1:8" ht="42.6" customHeight="1" x14ac:dyDescent="0.25">
      <c r="A1" s="57" t="s">
        <v>0</v>
      </c>
      <c r="B1" s="61" t="s">
        <v>381</v>
      </c>
      <c r="C1" s="62" t="s">
        <v>382</v>
      </c>
      <c r="D1" s="62" t="s">
        <v>813</v>
      </c>
      <c r="E1" s="12" t="s">
        <v>814</v>
      </c>
      <c r="F1" s="12" t="s">
        <v>876</v>
      </c>
      <c r="G1" s="62" t="s">
        <v>877</v>
      </c>
      <c r="H1" s="62" t="s">
        <v>818</v>
      </c>
    </row>
    <row r="2" spans="1:8" ht="33.75" x14ac:dyDescent="0.25">
      <c r="A2" s="63" t="str" cm="1">
        <f t="array" ref="A2">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Worksheet'!B$13:B$50)-12),ROWS($L$12:L12)))), "")</f>
        <v/>
      </c>
      <c r="B2" s="58" t="str" cm="1">
        <f t="array" ref="B2">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Worksheet'!B$13:B$50)-12),ROWS($L$12:L12)))), "")</f>
        <v/>
      </c>
      <c r="C2" s="59" t="str" cm="1">
        <f t="array" ref="C2">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Worksheet'!B$13:B$50)-12),ROWS($L$12:L12)))), "")</f>
        <v/>
      </c>
      <c r="D2" s="59" t="str">
        <f>IF(COUNTBLANK(A2:C2)&lt;&gt;0,"",VLOOKUP(A2,'Equipment List'!A$1:B$106,2,FALSE))</f>
        <v/>
      </c>
      <c r="E2" s="92" t="str" cm="1">
        <f t="array" ref="E2">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Worksheet'!B$13:B$50)-12),ROWS($L$12:L12)))), "")</f>
        <v/>
      </c>
      <c r="F2" s="92" t="str">
        <f>IF(COUNTBLANK(A2:C2)&lt;&gt;0,"",VLOOKUP(A2,'Equipment List'!A$1:C$106,3,FALSE))</f>
        <v/>
      </c>
      <c r="G2" s="58" t="str">
        <f>IF(F2="Apparatus Equipment",VLOOKUP(E2,'Scoring Chart'!$D$19:$G$29,IF(Tabulations!D2="H",2,IF(Tabulations!D2="M",3,4)),FALSE),IF(F2="Personal Equipment",VLOOKUP(E2,'Scoring Chart'!$D$34:$G$45,IF(Tabulations!D2="H",2,IF(Tabulations!D2="M",3,4)),FALSE),IF(F2="Station Equipment",VLOOKUP(E2,'Scoring Chart'!$D$4:$G$14,IF(Tabulations!D2="H",2,IF(Tabulations!D2="M",3,4)),FALSE),"")))</f>
        <v/>
      </c>
      <c r="H2" s="60" t="str">
        <f>IFERROR((C2/'Budget Worksheet'!BE$6)*G2,"")</f>
        <v/>
      </c>
    </row>
    <row r="3" spans="1:8" ht="33.75" x14ac:dyDescent="0.25">
      <c r="A3" s="63" t="str" cm="1">
        <f t="array" ref="A3">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Worksheet'!B$13:B$50)-12),ROWS($L$12:L13)))), "")</f>
        <v/>
      </c>
      <c r="B3" s="58" t="str" cm="1">
        <f t="array" ref="B3">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Worksheet'!B$13:B$50)-12),ROWS($L$12:L13)))), "")</f>
        <v/>
      </c>
      <c r="C3" s="59" t="str" cm="1">
        <f t="array" ref="C3">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Worksheet'!B$13:B$50)-12),ROWS($L$12:L13)))), "")</f>
        <v/>
      </c>
      <c r="D3" s="59" t="str">
        <f>IF(COUNTBLANK(A3:C3)&lt;&gt;0,"",VLOOKUP(A3,'Equipment List'!A$1:B$106,2,FALSE))</f>
        <v/>
      </c>
      <c r="E3" s="92" t="str" cm="1">
        <f t="array" ref="E3">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Worksheet'!B$13:B$50)-12),ROWS($L$12:L13)))), "")</f>
        <v/>
      </c>
      <c r="F3" s="92" t="str">
        <f>IF(COUNTBLANK(A3:C3)&lt;&gt;0,"",VLOOKUP(A3,'Equipment List'!A$1:C$106,3,FALSE))</f>
        <v/>
      </c>
      <c r="G3" s="58" t="str">
        <f>IF(F3="Apparatus Equipment",VLOOKUP(E3,'Scoring Chart'!$D$19:$G$29,IF(Tabulations!D3="H",2,IF(Tabulations!D3="M",3,4)),FALSE),IF(F3="Personal Equipment",VLOOKUP(E3,'Scoring Chart'!$D$34:$G$45,IF(Tabulations!D3="H",2,IF(Tabulations!D3="M",3,4)),FALSE),IF(F3="Station Equipment",VLOOKUP(E3,'Scoring Chart'!$D$4:$G$14,IF(Tabulations!D3="H",2,IF(Tabulations!D3="M",3,4)),FALSE),"")))</f>
        <v/>
      </c>
      <c r="H3" s="60" t="str">
        <f>IFERROR((C3/'Budget Worksheet'!BE$6)*G3,"")</f>
        <v/>
      </c>
    </row>
    <row r="4" spans="1:8" x14ac:dyDescent="0.25">
      <c r="A4" s="63" t="str" cm="1">
        <f t="array" ref="A4">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Worksheet'!B$13:B$50)-12),ROWS($L$12:L14)))), "")</f>
        <v/>
      </c>
      <c r="B4" s="58" t="str" cm="1">
        <f t="array" ref="B4">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Worksheet'!B$13:B$50)-12),ROWS($L$12:L14)))), "")</f>
        <v/>
      </c>
      <c r="C4" s="59" t="str" cm="1">
        <f t="array" ref="C4">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Worksheet'!B$13:B$50)-12),ROWS($L$12:L14)))), "")</f>
        <v/>
      </c>
      <c r="D4" s="59" t="str">
        <f>IF(COUNTBLANK(A4:C4)&lt;&gt;0,"",VLOOKUP(A4,'Equipment List'!A$1:B$106,2,FALSE))</f>
        <v/>
      </c>
      <c r="E4" s="92" t="str" cm="1">
        <f t="array" ref="E4">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Worksheet'!B$13:B$50)-12),ROWS($L$12:L14)))), "")</f>
        <v/>
      </c>
      <c r="F4" s="92" t="str">
        <f>IF(COUNTBLANK(A4:C4)&lt;&gt;0,"",VLOOKUP(A4,'Equipment List'!A$1:C$106,3,FALSE))</f>
        <v/>
      </c>
      <c r="G4" s="58" t="str">
        <f>IF(F4="Apparatus Equipment",VLOOKUP(E4,'Scoring Chart'!$D$19:$G$29,IF(Tabulations!D4="H",2,IF(Tabulations!D4="M",3,4)),FALSE),IF(F4="Personal Equipment",VLOOKUP(E4,'Scoring Chart'!$D$34:$G$45,IF(Tabulations!D4="H",2,IF(Tabulations!D4="M",3,4)),FALSE),IF(F4="Station Equipment",VLOOKUP(E4,'Scoring Chart'!$D$4:$G$14,IF(Tabulations!D4="H",2,IF(Tabulations!D4="M",3,4)),FALSE),"")))</f>
        <v/>
      </c>
      <c r="H4" s="60" t="str">
        <f>IFERROR((C4/'Budget Worksheet'!BE$6)*G4,"")</f>
        <v/>
      </c>
    </row>
    <row r="5" spans="1:8" x14ac:dyDescent="0.25">
      <c r="A5" s="63" t="str" cm="1">
        <f t="array" ref="A5">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Worksheet'!B$13:B$50)-12),ROWS($L$12:L15)))), "")</f>
        <v/>
      </c>
      <c r="B5" s="58" t="str" cm="1">
        <f t="array" ref="B5">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Worksheet'!B$13:B$50)-12),ROWS($L$12:L15)))), "")</f>
        <v/>
      </c>
      <c r="C5" s="59" t="str" cm="1">
        <f t="array" ref="C5">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Worksheet'!B$13:B$50)-12),ROWS($L$12:L15)))), "")</f>
        <v/>
      </c>
      <c r="D5" s="59" t="str">
        <f>IF(COUNTBLANK(A5:C5)&lt;&gt;0,"",VLOOKUP(A5,'Equipment List'!A$1:B$106,2,FALSE))</f>
        <v/>
      </c>
      <c r="E5" s="92" t="str" cm="1">
        <f t="array" ref="E5">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Worksheet'!B$13:B$50)-12),ROWS($L$12:L15)))), "")</f>
        <v/>
      </c>
      <c r="F5" s="92" t="str">
        <f>IF(COUNTBLANK(A5:C5)&lt;&gt;0,"",VLOOKUP(A5,'Equipment List'!A$1:C$106,3,FALSE))</f>
        <v/>
      </c>
      <c r="G5" s="58" t="str">
        <f>IF(F5="Apparatus Equipment",VLOOKUP(E5,'Scoring Chart'!$D$19:$G$29,IF(Tabulations!D5="H",2,IF(Tabulations!D5="M",3,4)),FALSE),IF(F5="Personal Equipment",VLOOKUP(E5,'Scoring Chart'!$D$34:$G$45,IF(Tabulations!D5="H",2,IF(Tabulations!D5="M",3,4)),FALSE),IF(F5="Station Equipment",VLOOKUP(E5,'Scoring Chart'!$D$4:$G$14,IF(Tabulations!D5="H",2,IF(Tabulations!D5="M",3,4)),FALSE),"")))</f>
        <v/>
      </c>
      <c r="H5" s="60" t="str">
        <f>IFERROR((C5/'Budget Worksheet'!BE$6)*G5,"")</f>
        <v/>
      </c>
    </row>
    <row r="6" spans="1:8" x14ac:dyDescent="0.25">
      <c r="A6" s="63" t="str" cm="1">
        <f t="array" ref="A6">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Worksheet'!B$13:B$50)-12),ROWS($L$12:L16)))), "")</f>
        <v/>
      </c>
      <c r="B6" s="58" t="str" cm="1">
        <f t="array" ref="B6">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Worksheet'!B$13:B$50)-12),ROWS($L$12:L16)))), "")</f>
        <v/>
      </c>
      <c r="C6" s="59" t="str" cm="1">
        <f t="array" ref="C6">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Worksheet'!B$13:B$50)-12),ROWS($L$12:L16)))), "")</f>
        <v/>
      </c>
      <c r="D6" s="59" t="str">
        <f>IF(COUNTBLANK(A6:C6)&lt;&gt;0,"",VLOOKUP(A6,'Equipment List'!A$1:B$106,2,FALSE))</f>
        <v/>
      </c>
      <c r="E6" s="92" t="str" cm="1">
        <f t="array" ref="E6">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Worksheet'!B$13:B$50)-12),ROWS($L$12:L16)))), "")</f>
        <v/>
      </c>
      <c r="F6" s="92" t="str">
        <f>IF(COUNTBLANK(A6:C6)&lt;&gt;0,"",VLOOKUP(A6,'Equipment List'!A$1:C$106,3,FALSE))</f>
        <v/>
      </c>
      <c r="G6" s="58" t="str">
        <f>IF(F6="Apparatus Equipment",VLOOKUP(E6,'Scoring Chart'!$D$19:$G$29,IF(Tabulations!D6="H",2,IF(Tabulations!D6="M",3,4)),FALSE),IF(F6="Personal Equipment",VLOOKUP(E6,'Scoring Chart'!$D$34:$G$45,IF(Tabulations!D6="H",2,IF(Tabulations!D6="M",3,4)),FALSE),IF(F6="Station Equipment",VLOOKUP(E6,'Scoring Chart'!$D$4:$G$14,IF(Tabulations!D6="H",2,IF(Tabulations!D6="M",3,4)),FALSE),"")))</f>
        <v/>
      </c>
      <c r="H6" s="60" t="str">
        <f>IFERROR((C6/'Budget Worksheet'!BE$6)*G6,"")</f>
        <v/>
      </c>
    </row>
    <row r="7" spans="1:8" x14ac:dyDescent="0.25">
      <c r="A7" s="63" t="str" cm="1">
        <f t="array" ref="A7">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Worksheet'!B$13:B$50)-12),ROWS($L$12:L17)))), "")</f>
        <v/>
      </c>
      <c r="B7" s="58" t="str" cm="1">
        <f t="array" ref="B7">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Worksheet'!B$13:B$50)-12),ROWS($L$12:L17)))), "")</f>
        <v/>
      </c>
      <c r="C7" s="59" t="str" cm="1">
        <f t="array" ref="C7">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Worksheet'!B$13:B$50)-12),ROWS($L$12:L17)))), "")</f>
        <v/>
      </c>
      <c r="D7" s="59" t="str">
        <f>IF(COUNTBLANK(A7:C7)&lt;&gt;0,"",VLOOKUP(A7,'Equipment List'!A$1:B$106,2,FALSE))</f>
        <v/>
      </c>
      <c r="E7" s="92" t="str" cm="1">
        <f t="array" ref="E7">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Worksheet'!B$13:B$50)-12),ROWS($L$12:L17)))), "")</f>
        <v/>
      </c>
      <c r="F7" s="92" t="str">
        <f>IF(COUNTBLANK(A7:C7)&lt;&gt;0,"",VLOOKUP(A7,'Equipment List'!A$1:C$106,3,FALSE))</f>
        <v/>
      </c>
      <c r="G7" s="58" t="str">
        <f>IF(F7="Apparatus Equipment",VLOOKUP(E7,'Scoring Chart'!$D$19:$G$29,IF(Tabulations!D7="H",2,IF(Tabulations!D7="M",3,4)),FALSE),IF(F7="Personal Equipment",VLOOKUP(E7,'Scoring Chart'!$D$34:$G$45,IF(Tabulations!D7="H",2,IF(Tabulations!D7="M",3,4)),FALSE),IF(F7="Station Equipment",VLOOKUP(E7,'Scoring Chart'!$D$4:$G$14,IF(Tabulations!D7="H",2,IF(Tabulations!D7="M",3,4)),FALSE),"")))</f>
        <v/>
      </c>
      <c r="H7" s="60" t="str">
        <f>IFERROR((C7/'Budget Worksheet'!BE$6)*G7,"")</f>
        <v/>
      </c>
    </row>
    <row r="8" spans="1:8" x14ac:dyDescent="0.25">
      <c r="A8" s="63" t="str" cm="1">
        <f t="array" ref="A8">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Worksheet'!B$13:B$50)-12),ROWS($L$12:L18)))), "")</f>
        <v/>
      </c>
      <c r="B8" s="58" t="str" cm="1">
        <f t="array" ref="B8">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Worksheet'!B$13:B$50)-12),ROWS($L$12:L18)))), "")</f>
        <v/>
      </c>
      <c r="C8" s="59" t="str" cm="1">
        <f t="array" ref="C8">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Worksheet'!B$13:B$50)-12),ROWS($L$12:L18)))), "")</f>
        <v/>
      </c>
      <c r="D8" s="59" t="str">
        <f>IF(COUNTBLANK(A8:C8)&lt;&gt;0,"",VLOOKUP(A8,'Equipment List'!A$1:B$106,2,FALSE))</f>
        <v/>
      </c>
      <c r="E8" s="92" t="str" cm="1">
        <f t="array" ref="E8">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Worksheet'!B$13:B$50)-12),ROWS($L$12:L18)))), "")</f>
        <v/>
      </c>
      <c r="F8" s="92" t="str">
        <f>IF(COUNTBLANK(A8:C8)&lt;&gt;0,"",VLOOKUP(A8,'Equipment List'!A$1:C$106,3,FALSE))</f>
        <v/>
      </c>
      <c r="G8" s="58" t="str">
        <f>IF(F8="Apparatus Equipment",VLOOKUP(E8,'Scoring Chart'!$D$19:$G$29,IF(Tabulations!D8="H",2,IF(Tabulations!D8="M",3,4)),FALSE),IF(F8="Personal Equipment",VLOOKUP(E8,'Scoring Chart'!$D$34:$G$45,IF(Tabulations!D8="H",2,IF(Tabulations!D8="M",3,4)),FALSE),IF(F8="Station Equipment",VLOOKUP(E8,'Scoring Chart'!$D$4:$G$14,IF(Tabulations!D8="H",2,IF(Tabulations!D8="M",3,4)),FALSE),"")))</f>
        <v/>
      </c>
      <c r="H8" s="60" t="str">
        <f>IFERROR((C8/'Budget Worksheet'!BE$6)*G8,"")</f>
        <v/>
      </c>
    </row>
    <row r="9" spans="1:8" x14ac:dyDescent="0.25">
      <c r="A9" s="63" t="str" cm="1">
        <f t="array" ref="A9">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Worksheet'!B$13:B$50)-12),ROWS($L$12:L19)))), "")</f>
        <v/>
      </c>
      <c r="B9" s="58" t="str" cm="1">
        <f t="array" ref="B9">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Worksheet'!B$13:B$50)-12),ROWS($L$12:L19)))), "")</f>
        <v/>
      </c>
      <c r="C9" s="59" t="str" cm="1">
        <f t="array" ref="C9">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Worksheet'!B$13:B$50)-12),ROWS($L$12:L19)))), "")</f>
        <v/>
      </c>
      <c r="D9" s="59" t="str">
        <f>IF(COUNTBLANK(A9:C9)&lt;&gt;0,"",VLOOKUP(A9,'Equipment List'!A$1:B$106,2,FALSE))</f>
        <v/>
      </c>
      <c r="E9" s="92" t="str" cm="1">
        <f t="array" ref="E9">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Worksheet'!B$13:B$50)-12),ROWS($L$12:L19)))), "")</f>
        <v/>
      </c>
      <c r="F9" s="92" t="str">
        <f>IF(COUNTBLANK(A9:C9)&lt;&gt;0,"",VLOOKUP(A9,'Equipment List'!A$1:C$106,3,FALSE))</f>
        <v/>
      </c>
      <c r="G9" s="58" t="str">
        <f>IF(F9="Apparatus Equipment",VLOOKUP(E9,'Scoring Chart'!$D$19:$G$29,IF(Tabulations!D9="H",2,IF(Tabulations!D9="M",3,4)),FALSE),IF(F9="Personal Equipment",VLOOKUP(E9,'Scoring Chart'!$D$34:$G$45,IF(Tabulations!D9="H",2,IF(Tabulations!D9="M",3,4)),FALSE),IF(F9="Station Equipment",VLOOKUP(E9,'Scoring Chart'!$D$4:$G$14,IF(Tabulations!D9="H",2,IF(Tabulations!D9="M",3,4)),FALSE),"")))</f>
        <v/>
      </c>
      <c r="H9" s="60" t="str">
        <f>IFERROR((C9/'Budget Worksheet'!BE$6)*G9,"")</f>
        <v/>
      </c>
    </row>
    <row r="10" spans="1:8" x14ac:dyDescent="0.25">
      <c r="A10" s="63" t="str" cm="1">
        <f t="array" ref="A10">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Worksheet'!B$13:B$50)-12),ROWS($L$12:L20)))), "")</f>
        <v/>
      </c>
      <c r="B10" s="58" t="str" cm="1">
        <f t="array" ref="B10">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Worksheet'!B$13:B$50)-12),ROWS($L$12:L20)))), "")</f>
        <v/>
      </c>
      <c r="C10" s="59" t="str" cm="1">
        <f t="array" ref="C10">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Worksheet'!B$13:B$50)-12),ROWS($L$12:L20)))), "")</f>
        <v/>
      </c>
      <c r="D10" s="59" t="str">
        <f>IF(COUNTBLANK(A10:C10)&lt;&gt;0,"",VLOOKUP(A10,'Equipment List'!A$1:B$106,2,FALSE))</f>
        <v/>
      </c>
      <c r="E10" s="92" t="str" cm="1">
        <f t="array" ref="E10">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Worksheet'!B$13:B$50)-12),ROWS($L$12:L20)))), "")</f>
        <v/>
      </c>
      <c r="F10" s="92" t="str">
        <f>IF(COUNTBLANK(A10:C10)&lt;&gt;0,"",VLOOKUP(A10,'Equipment List'!A$1:C$106,3,FALSE))</f>
        <v/>
      </c>
      <c r="G10" s="58" t="str">
        <f>IF(F10="Apparatus Equipment",VLOOKUP(E10,'Scoring Chart'!$D$19:$G$29,IF(Tabulations!D10="H",2,IF(Tabulations!D10="M",3,4)),FALSE),IF(F10="Personal Equipment",VLOOKUP(E10,'Scoring Chart'!$D$34:$G$45,IF(Tabulations!D10="H",2,IF(Tabulations!D10="M",3,4)),FALSE),IF(F10="Station Equipment",VLOOKUP(E10,'Scoring Chart'!$D$4:$G$14,IF(Tabulations!D10="H",2,IF(Tabulations!D10="M",3,4)),FALSE),"")))</f>
        <v/>
      </c>
      <c r="H10" s="60" t="str">
        <f>IFERROR((C10/'Budget Worksheet'!BE$6)*G10,"")</f>
        <v/>
      </c>
    </row>
    <row r="11" spans="1:8" x14ac:dyDescent="0.25">
      <c r="A11" s="63" t="str" cm="1">
        <f t="array" ref="A11">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Worksheet'!B$13:B$50)-12),ROWS($L$12:L21)))), "")</f>
        <v/>
      </c>
      <c r="B11" s="58" t="str" cm="1">
        <f t="array" ref="B11">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Worksheet'!B$13:B$50)-12),ROWS($L$12:L21)))), "")</f>
        <v/>
      </c>
      <c r="C11" s="59" t="str" cm="1">
        <f t="array" ref="C11">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Worksheet'!B$13:B$50)-12),ROWS($L$12:L21)))), "")</f>
        <v/>
      </c>
      <c r="D11" s="59" t="str">
        <f>IF(COUNTBLANK(A11:C11)&lt;&gt;0,"",VLOOKUP(A11,'Equipment List'!A$1:B$106,2,FALSE))</f>
        <v/>
      </c>
      <c r="E11" s="92" t="str" cm="1">
        <f t="array" ref="E11">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Worksheet'!B$13:B$50)-12),ROWS($L$12:L21)))), "")</f>
        <v/>
      </c>
      <c r="F11" s="92" t="str">
        <f>IF(COUNTBLANK(A11:C11)&lt;&gt;0,"",VLOOKUP(A11,'Equipment List'!A$1:C$106,3,FALSE))</f>
        <v/>
      </c>
      <c r="G11" s="58" t="str">
        <f>IF(F11="Apparatus Equipment",VLOOKUP(E11,'Scoring Chart'!$D$19:$G$29,IF(Tabulations!D11="H",2,IF(Tabulations!D11="M",3,4)),FALSE),IF(F11="Personal Equipment",VLOOKUP(E11,'Scoring Chart'!$D$34:$G$45,IF(Tabulations!D11="H",2,IF(Tabulations!D11="M",3,4)),FALSE),IF(F11="Station Equipment",VLOOKUP(E11,'Scoring Chart'!$D$4:$G$14,IF(Tabulations!D11="H",2,IF(Tabulations!D11="M",3,4)),FALSE),"")))</f>
        <v/>
      </c>
      <c r="H11" s="60" t="str">
        <f>IFERROR((C11/'Budget Worksheet'!BE$6)*G11,"")</f>
        <v/>
      </c>
    </row>
    <row r="12" spans="1:8" x14ac:dyDescent="0.25">
      <c r="A12" s="63" t="str" cm="1">
        <f t="array" ref="A12">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Worksheet'!B$13:B$50)-12),ROWS($L$12:L22)))), "")</f>
        <v/>
      </c>
      <c r="B12" s="58" t="str" cm="1">
        <f t="array" ref="B12">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Worksheet'!B$13:B$50)-12),ROWS($L$12:L22)))), "")</f>
        <v/>
      </c>
      <c r="C12" s="59" t="str" cm="1">
        <f t="array" ref="C12">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Worksheet'!B$13:B$50)-12),ROWS($L$12:L22)))), "")</f>
        <v/>
      </c>
      <c r="D12" s="59" t="str">
        <f>IF(COUNTBLANK(A12:C12)&lt;&gt;0,"",VLOOKUP(A12,'Equipment List'!A$1:B$106,2,FALSE))</f>
        <v/>
      </c>
      <c r="E12" s="92" t="str" cm="1">
        <f t="array" ref="E12">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Worksheet'!B$13:B$50)-12),ROWS($L$12:L22)))), "")</f>
        <v/>
      </c>
      <c r="F12" s="92" t="str">
        <f>IF(COUNTBLANK(A12:C12)&lt;&gt;0,"",VLOOKUP(A12,'Equipment List'!A$1:C$106,3,FALSE))</f>
        <v/>
      </c>
      <c r="G12" s="58" t="str">
        <f>IF(F12="Apparatus Equipment",VLOOKUP(E12,'Scoring Chart'!$D$19:$G$29,IF(Tabulations!D12="H",2,IF(Tabulations!D12="M",3,4)),FALSE),IF(F12="Personal Equipment",VLOOKUP(E12,'Scoring Chart'!$D$34:$G$45,IF(Tabulations!D12="H",2,IF(Tabulations!D12="M",3,4)),FALSE),IF(F12="Station Equipment",VLOOKUP(E12,'Scoring Chart'!$D$4:$G$14,IF(Tabulations!D12="H",2,IF(Tabulations!D12="M",3,4)),FALSE),"")))</f>
        <v/>
      </c>
      <c r="H12" s="60" t="str">
        <f>IFERROR((C12/'Budget Worksheet'!BE$6)*G12,"")</f>
        <v/>
      </c>
    </row>
    <row r="13" spans="1:8" x14ac:dyDescent="0.25">
      <c r="A13" s="63" t="str" cm="1">
        <f t="array" ref="A13">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Worksheet'!B$13:B$50)-12),ROWS($L$12:L23)))), "")</f>
        <v/>
      </c>
      <c r="B13" s="58" t="str" cm="1">
        <f t="array" ref="B13">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Worksheet'!B$13:B$50)-12),ROWS($L$12:L23)))), "")</f>
        <v/>
      </c>
      <c r="C13" s="59" t="str" cm="1">
        <f t="array" ref="C13">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Worksheet'!B$13:B$50)-12),ROWS($L$12:L23)))), "")</f>
        <v/>
      </c>
      <c r="D13" s="59" t="str">
        <f>IF(COUNTBLANK(A13:C13)&lt;&gt;0,"",VLOOKUP(A13,'Equipment List'!A$1:B$106,2,FALSE))</f>
        <v/>
      </c>
      <c r="E13" s="92" t="str" cm="1">
        <f t="array" ref="E13">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Worksheet'!B$13:B$50)-12),ROWS($L$12:L23)))), "")</f>
        <v/>
      </c>
      <c r="F13" s="92" t="str">
        <f>IF(COUNTBLANK(A13:C13)&lt;&gt;0,"",VLOOKUP(A13,'Equipment List'!A$1:C$106,3,FALSE))</f>
        <v/>
      </c>
      <c r="G13" s="58" t="str">
        <f>IF(F13="Apparatus Equipment",VLOOKUP(E13,'Scoring Chart'!$D$19:$G$29,IF(Tabulations!D13="H",2,IF(Tabulations!D13="M",3,4)),FALSE),IF(F13="Personal Equipment",VLOOKUP(E13,'Scoring Chart'!$D$34:$G$45,IF(Tabulations!D13="H",2,IF(Tabulations!D13="M",3,4)),FALSE),IF(F13="Station Equipment",VLOOKUP(E13,'Scoring Chart'!$D$4:$G$14,IF(Tabulations!D13="H",2,IF(Tabulations!D13="M",3,4)),FALSE),"")))</f>
        <v/>
      </c>
      <c r="H13" s="60" t="str">
        <f>IFERROR((C13/'Budget Worksheet'!BE$6)*G13,"")</f>
        <v/>
      </c>
    </row>
    <row r="14" spans="1:8" x14ac:dyDescent="0.25">
      <c r="A14" s="63" t="str" cm="1">
        <f t="array" ref="A14">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Worksheet'!B$13:B$50)-12),ROWS($L$12:L24)))), "")</f>
        <v/>
      </c>
      <c r="B14" s="58" t="str" cm="1">
        <f t="array" ref="B14">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Worksheet'!B$13:B$50)-12),ROWS($L$12:L24)))), "")</f>
        <v/>
      </c>
      <c r="C14" s="59" t="str" cm="1">
        <f t="array" ref="C14">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Worksheet'!B$13:B$50)-12),ROWS($L$12:L24)))), "")</f>
        <v/>
      </c>
      <c r="D14" s="59" t="str">
        <f>IF(COUNTBLANK(A14:C14)&lt;&gt;0,"",VLOOKUP(A14,'Equipment List'!A$1:B$106,2,FALSE))</f>
        <v/>
      </c>
      <c r="E14" s="92" t="str" cm="1">
        <f t="array" ref="E14">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Worksheet'!B$13:B$50)-12),ROWS($L$12:L24)))), "")</f>
        <v/>
      </c>
      <c r="F14" s="92" t="str">
        <f>IF(COUNTBLANK(A14:C14)&lt;&gt;0,"",VLOOKUP(A14,'Equipment List'!A$1:C$106,3,FALSE))</f>
        <v/>
      </c>
      <c r="G14" s="58" t="str">
        <f>IF(F14="Apparatus Equipment",VLOOKUP(E14,'Scoring Chart'!$D$19:$G$29,IF(Tabulations!D14="H",2,IF(Tabulations!D14="M",3,4)),FALSE),IF(F14="Personal Equipment",VLOOKUP(E14,'Scoring Chart'!$D$34:$G$45,IF(Tabulations!D14="H",2,IF(Tabulations!D14="M",3,4)),FALSE),IF(F14="Station Equipment",VLOOKUP(E14,'Scoring Chart'!$D$4:$G$14,IF(Tabulations!D14="H",2,IF(Tabulations!D14="M",3,4)),FALSE),"")))</f>
        <v/>
      </c>
      <c r="H14" s="60" t="str">
        <f>IFERROR((C14/'Budget Worksheet'!BE$6)*G14,"")</f>
        <v/>
      </c>
    </row>
    <row r="15" spans="1:8" x14ac:dyDescent="0.25">
      <c r="A15" s="63" t="str" cm="1">
        <f t="array" ref="A15">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Worksheet'!B$13:B$50)-12),ROWS($L$12:L25)))), "")</f>
        <v/>
      </c>
      <c r="B15" s="58" t="str" cm="1">
        <f t="array" ref="B15">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Worksheet'!B$13:B$50)-12),ROWS($L$12:L25)))), "")</f>
        <v/>
      </c>
      <c r="C15" s="59" t="str" cm="1">
        <f t="array" ref="C15">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Worksheet'!B$13:B$50)-12),ROWS($L$12:L25)))), "")</f>
        <v/>
      </c>
      <c r="D15" s="59" t="str">
        <f>IF(COUNTBLANK(A15:C15)&lt;&gt;0,"",VLOOKUP(A15,'Equipment List'!A$1:B$106,2,FALSE))</f>
        <v/>
      </c>
      <c r="E15" s="92" t="str" cm="1">
        <f t="array" ref="E15">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Worksheet'!B$13:B$50)-12),ROWS($L$12:L25)))), "")</f>
        <v/>
      </c>
      <c r="F15" s="92" t="str">
        <f>IF(COUNTBLANK(A15:C15)&lt;&gt;0,"",VLOOKUP(A15,'Equipment List'!A$1:C$106,3,FALSE))</f>
        <v/>
      </c>
      <c r="G15" s="58" t="str">
        <f>IF(F15="Apparatus Equipment",VLOOKUP(E15,'Scoring Chart'!$D$19:$G$29,IF(Tabulations!D15="H",2,IF(Tabulations!D15="M",3,4)),FALSE),IF(F15="Personal Equipment",VLOOKUP(E15,'Scoring Chart'!$D$34:$G$45,IF(Tabulations!D15="H",2,IF(Tabulations!D15="M",3,4)),FALSE),IF(F15="Station Equipment",VLOOKUP(E15,'Scoring Chart'!$D$4:$G$14,IF(Tabulations!D15="H",2,IF(Tabulations!D15="M",3,4)),FALSE),"")))</f>
        <v/>
      </c>
      <c r="H15" s="60" t="str">
        <f>IFERROR((C15/'Budget Worksheet'!BE$6)*G15,"")</f>
        <v/>
      </c>
    </row>
    <row r="16" spans="1:8" x14ac:dyDescent="0.25">
      <c r="A16" s="63" t="str" cm="1">
        <f t="array" ref="A16">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Worksheet'!B$13:B$50)-12),ROWS($L$12:L26)))), "")</f>
        <v/>
      </c>
      <c r="B16" s="58" t="str" cm="1">
        <f t="array" ref="B16">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Worksheet'!B$13:B$50)-12),ROWS($L$12:L26)))), "")</f>
        <v/>
      </c>
      <c r="C16" s="59" t="str" cm="1">
        <f t="array" ref="C16">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Worksheet'!B$13:B$50)-12),ROWS($L$12:L26)))), "")</f>
        <v/>
      </c>
      <c r="D16" s="59" t="str">
        <f>IF(COUNTBLANK(A16:C16)&lt;&gt;0,"",VLOOKUP(A16,'Equipment List'!A$1:B$106,2,FALSE))</f>
        <v/>
      </c>
      <c r="E16" s="92" t="str" cm="1">
        <f t="array" ref="E16">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Worksheet'!B$13:B$50)-12),ROWS($L$12:L26)))), "")</f>
        <v/>
      </c>
      <c r="F16" s="92" t="str">
        <f>IF(COUNTBLANK(A16:C16)&lt;&gt;0,"",VLOOKUP(A16,'Equipment List'!A$1:C$106,3,FALSE))</f>
        <v/>
      </c>
      <c r="G16" s="58" t="str">
        <f>IF(F16="Apparatus Equipment",VLOOKUP(E16,'Scoring Chart'!$D$19:$G$29,IF(Tabulations!D16="H",2,IF(Tabulations!D16="M",3,4)),FALSE),IF(F16="Personal Equipment",VLOOKUP(E16,'Scoring Chart'!$D$34:$G$45,IF(Tabulations!D16="H",2,IF(Tabulations!D16="M",3,4)),FALSE),IF(F16="Station Equipment",VLOOKUP(E16,'Scoring Chart'!$D$4:$G$14,IF(Tabulations!D16="H",2,IF(Tabulations!D16="M",3,4)),FALSE),"")))</f>
        <v/>
      </c>
      <c r="H16" s="60" t="str">
        <f>IFERROR((C16/'Budget Worksheet'!BE$6)*G16,"")</f>
        <v/>
      </c>
    </row>
    <row r="17" spans="1:8" x14ac:dyDescent="0.25">
      <c r="A17" s="63" t="str" cm="1">
        <f t="array" ref="A17">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Worksheet'!B$13:B$50)-12),ROWS($L$12:L27)))), "")</f>
        <v/>
      </c>
      <c r="B17" s="58" t="str" cm="1">
        <f t="array" ref="B17">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Worksheet'!B$13:B$50)-12),ROWS($L$12:L27)))), "")</f>
        <v/>
      </c>
      <c r="C17" s="59" t="str" cm="1">
        <f t="array" ref="C17">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Worksheet'!B$13:B$50)-12),ROWS($L$12:L27)))), "")</f>
        <v/>
      </c>
      <c r="D17" s="59" t="str">
        <f>IF(COUNTBLANK(A17:C17)&lt;&gt;0,"",VLOOKUP(A17,'Equipment List'!A$1:B$106,2,FALSE))</f>
        <v/>
      </c>
      <c r="E17" s="92" t="str" cm="1">
        <f t="array" ref="E17">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Worksheet'!B$13:B$50)-12),ROWS($L$12:L27)))), "")</f>
        <v/>
      </c>
      <c r="F17" s="92" t="str">
        <f>IF(COUNTBLANK(A17:C17)&lt;&gt;0,"",VLOOKUP(A17,'Equipment List'!A$1:C$106,3,FALSE))</f>
        <v/>
      </c>
      <c r="G17" s="58" t="str">
        <f>IF(F17="Apparatus Equipment",VLOOKUP(E17,'Scoring Chart'!$D$19:$G$29,IF(Tabulations!D17="H",2,IF(Tabulations!D17="M",3,4)),FALSE),IF(F17="Personal Equipment",VLOOKUP(E17,'Scoring Chart'!$D$34:$G$45,IF(Tabulations!D17="H",2,IF(Tabulations!D17="M",3,4)),FALSE),IF(F17="Station Equipment",VLOOKUP(E17,'Scoring Chart'!$D$4:$G$14,IF(Tabulations!D17="H",2,IF(Tabulations!D17="M",3,4)),FALSE),"")))</f>
        <v/>
      </c>
      <c r="H17" s="60" t="str">
        <f>IFERROR((C17/'Budget Worksheet'!BE$6)*G17,"")</f>
        <v/>
      </c>
    </row>
    <row r="18" spans="1:8" x14ac:dyDescent="0.25">
      <c r="A18" s="63" t="str" cm="1">
        <f t="array" ref="A18">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Worksheet'!B$13:B$50)-12),ROWS($L$12:L28)))), "")</f>
        <v/>
      </c>
      <c r="B18" s="58" t="str" cm="1">
        <f t="array" ref="B18">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Worksheet'!B$13:B$50)-12),ROWS($L$12:L28)))), "")</f>
        <v/>
      </c>
      <c r="C18" s="59" t="str" cm="1">
        <f t="array" ref="C18">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Worksheet'!B$13:B$50)-12),ROWS($L$12:L28)))), "")</f>
        <v/>
      </c>
      <c r="D18" s="59" t="str">
        <f>IF(COUNTBLANK(A18:C18)&lt;&gt;0,"",VLOOKUP(A18,'Equipment List'!A$1:B$106,2,FALSE))</f>
        <v/>
      </c>
      <c r="E18" s="92" t="str" cm="1">
        <f t="array" ref="E18">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Worksheet'!B$13:B$50)-12),ROWS($L$12:L28)))), "")</f>
        <v/>
      </c>
      <c r="F18" s="92" t="str">
        <f>IF(COUNTBLANK(A18:C18)&lt;&gt;0,"",VLOOKUP(A18,'Equipment List'!A$1:C$106,3,FALSE))</f>
        <v/>
      </c>
      <c r="G18" s="58" t="str">
        <f>IF(F18="Apparatus Equipment",VLOOKUP(E18,'Scoring Chart'!$D$19:$G$29,IF(Tabulations!D18="H",2,IF(Tabulations!D18="M",3,4)),FALSE),IF(F18="Personal Equipment",VLOOKUP(E18,'Scoring Chart'!$D$34:$G$45,IF(Tabulations!D18="H",2,IF(Tabulations!D18="M",3,4)),FALSE),IF(F18="Station Equipment",VLOOKUP(E18,'Scoring Chart'!$D$4:$G$14,IF(Tabulations!D18="H",2,IF(Tabulations!D18="M",3,4)),FALSE),"")))</f>
        <v/>
      </c>
      <c r="H18" s="60" t="str">
        <f>IFERROR((C18/'Budget Worksheet'!BE$6)*G18,"")</f>
        <v/>
      </c>
    </row>
    <row r="19" spans="1:8" x14ac:dyDescent="0.25">
      <c r="A19" s="63" t="str" cm="1">
        <f t="array" ref="A19">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Worksheet'!B$13:B$50)-12),ROWS($L$12:L29)))), "")</f>
        <v/>
      </c>
      <c r="B19" s="58" t="str" cm="1">
        <f t="array" ref="B19">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Worksheet'!B$13:B$50)-12),ROWS($L$12:L29)))), "")</f>
        <v/>
      </c>
      <c r="C19" s="59" t="str" cm="1">
        <f t="array" ref="C19">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Worksheet'!B$13:B$50)-12),ROWS($L$12:L29)))), "")</f>
        <v/>
      </c>
      <c r="D19" s="59" t="str">
        <f>IF(COUNTBLANK(A19:C19)&lt;&gt;0,"",VLOOKUP(A19,'Equipment List'!A$1:B$106,2,FALSE))</f>
        <v/>
      </c>
      <c r="E19" s="92" t="str" cm="1">
        <f t="array" ref="E19">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Worksheet'!B$13:B$50)-12),ROWS($L$12:L29)))), "")</f>
        <v/>
      </c>
      <c r="F19" s="92" t="str">
        <f>IF(COUNTBLANK(A19:C19)&lt;&gt;0,"",VLOOKUP(A19,'Equipment List'!A$1:C$106,3,FALSE))</f>
        <v/>
      </c>
      <c r="G19" s="58" t="str">
        <f>IF(F19="Apparatus Equipment",VLOOKUP(E19,'Scoring Chart'!$D$19:$G$29,IF(Tabulations!D19="H",2,IF(Tabulations!D19="M",3,4)),FALSE),IF(F19="Personal Equipment",VLOOKUP(E19,'Scoring Chart'!$D$34:$G$45,IF(Tabulations!D19="H",2,IF(Tabulations!D19="M",3,4)),FALSE),IF(F19="Station Equipment",VLOOKUP(E19,'Scoring Chart'!$D$4:$G$14,IF(Tabulations!D19="H",2,IF(Tabulations!D19="M",3,4)),FALSE),"")))</f>
        <v/>
      </c>
      <c r="H19" s="60" t="str">
        <f>IFERROR((C19/'Budget Worksheet'!BE$6)*G19,"")</f>
        <v/>
      </c>
    </row>
    <row r="20" spans="1:8" x14ac:dyDescent="0.25">
      <c r="A20" s="63" t="str" cm="1">
        <f t="array" ref="A20">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Worksheet'!B$13:B$50)-12),ROWS($L$12:L30)))), "")</f>
        <v/>
      </c>
      <c r="B20" s="58" t="str" cm="1">
        <f t="array" ref="B20">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Worksheet'!B$13:B$50)-12),ROWS($L$12:L30)))), "")</f>
        <v/>
      </c>
      <c r="C20" s="59" t="str" cm="1">
        <f t="array" ref="C20">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Worksheet'!B$13:B$50)-12),ROWS($L$12:L30)))), "")</f>
        <v/>
      </c>
      <c r="D20" s="59" t="str">
        <f>IF(COUNTBLANK(A20:C20)&lt;&gt;0,"",VLOOKUP(A20,'Equipment List'!A$1:B$106,2,FALSE))</f>
        <v/>
      </c>
      <c r="E20" s="92" t="str" cm="1">
        <f t="array" ref="E20">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Worksheet'!B$13:B$50)-12),ROWS($L$12:L30)))), "")</f>
        <v/>
      </c>
      <c r="F20" s="92" t="str">
        <f>IF(COUNTBLANK(A20:C20)&lt;&gt;0,"",VLOOKUP(A20,'Equipment List'!A$1:C$106,3,FALSE))</f>
        <v/>
      </c>
      <c r="G20" s="58" t="str">
        <f>IF(F20="Apparatus Equipment",VLOOKUP(E20,'Scoring Chart'!$D$19:$G$29,IF(Tabulations!D20="H",2,IF(Tabulations!D20="M",3,4)),FALSE),IF(F20="Personal Equipment",VLOOKUP(E20,'Scoring Chart'!$D$34:$G$45,IF(Tabulations!D20="H",2,IF(Tabulations!D20="M",3,4)),FALSE),IF(F20="Station Equipment",VLOOKUP(E20,'Scoring Chart'!$D$4:$G$14,IF(Tabulations!D20="H",2,IF(Tabulations!D20="M",3,4)),FALSE),"")))</f>
        <v/>
      </c>
      <c r="H20" s="60" t="str">
        <f>IFERROR((C20/'Budget Worksheet'!BE$6)*G20,"")</f>
        <v/>
      </c>
    </row>
    <row r="21" spans="1:8" ht="22.5" x14ac:dyDescent="0.25">
      <c r="A21" s="63" t="str" cm="1">
        <f t="array" ref="A21">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Worksheet'!B$13:B$50)-12),ROWS($L$12:L31)))), "")</f>
        <v/>
      </c>
      <c r="B21" s="58" t="str" cm="1">
        <f t="array" ref="B21">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Worksheet'!B$13:B$50)-12),ROWS($L$12:L31)))), "")</f>
        <v/>
      </c>
      <c r="C21" s="59" t="str" cm="1">
        <f t="array" ref="C21">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Worksheet'!B$13:B$50)-12),ROWS($L$12:L31)))), "")</f>
        <v/>
      </c>
      <c r="D21" s="59" t="str">
        <f>IF(COUNTBLANK(A21:C21)&lt;&gt;0,"",VLOOKUP(A21,'Equipment List'!A$1:B$106,2,FALSE))</f>
        <v/>
      </c>
      <c r="E21" s="92" t="str" cm="1">
        <f t="array" ref="E21">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Worksheet'!B$13:B$50)-12),ROWS($L$12:L31)))), "")</f>
        <v/>
      </c>
      <c r="F21" s="92" t="str">
        <f>IF(COUNTBLANK(A21:C21)&lt;&gt;0,"",VLOOKUP(A21,'Equipment List'!A$1:C$106,3,FALSE))</f>
        <v/>
      </c>
      <c r="G21" s="58" t="str">
        <f>IF(F21="Apparatus Equipment",VLOOKUP(E21,'Scoring Chart'!$D$19:$G$29,IF(Tabulations!D21="H",2,IF(Tabulations!D21="M",3,4)),FALSE),IF(F21="Personal Equipment",VLOOKUP(E21,'Scoring Chart'!$D$34:$G$45,IF(Tabulations!D21="H",2,IF(Tabulations!D21="M",3,4)),FALSE),IF(F21="Station Equipment",VLOOKUP(E21,'Scoring Chart'!$D$4:$G$14,IF(Tabulations!D21="H",2,IF(Tabulations!D21="M",3,4)),FALSE),"")))</f>
        <v/>
      </c>
      <c r="H21" s="60" t="str">
        <f>IFERROR((C21/'Budget Worksheet'!BE$6)*G21,"")</f>
        <v/>
      </c>
    </row>
    <row r="22" spans="1:8" ht="22.5" x14ac:dyDescent="0.25">
      <c r="A22" s="63" t="str" cm="1">
        <f t="array" ref="A22">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Worksheet'!B$13:B$50)-12),ROWS($L$12:L32)))), "")</f>
        <v/>
      </c>
      <c r="B22" s="58" t="str" cm="1">
        <f t="array" ref="B22">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Worksheet'!B$13:B$50)-12),ROWS($L$12:L32)))), "")</f>
        <v/>
      </c>
      <c r="C22" s="59" t="str" cm="1">
        <f t="array" ref="C22">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Worksheet'!B$13:B$50)-12),ROWS($L$12:L32)))), "")</f>
        <v/>
      </c>
      <c r="D22" s="59" t="str">
        <f>IF(COUNTBLANK(A22:C22)&lt;&gt;0,"",VLOOKUP(A22,'Equipment List'!A$1:B$106,2,FALSE))</f>
        <v/>
      </c>
      <c r="E22" s="92" t="str" cm="1">
        <f t="array" ref="E22">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Worksheet'!B$13:B$50)-12),ROWS($L$12:L32)))), "")</f>
        <v/>
      </c>
      <c r="F22" s="92" t="str">
        <f>IF(COUNTBLANK(A22:C22)&lt;&gt;0,"",VLOOKUP(A22,'Equipment List'!A$1:C$106,3,FALSE))</f>
        <v/>
      </c>
      <c r="G22" s="58" t="str">
        <f>IF(F22="Apparatus Equipment",VLOOKUP(E22,'Scoring Chart'!$D$19:$G$29,IF(Tabulations!D22="H",2,IF(Tabulations!D22="M",3,4)),FALSE),IF(F22="Personal Equipment",VLOOKUP(E22,'Scoring Chart'!$D$34:$G$45,IF(Tabulations!D22="H",2,IF(Tabulations!D22="M",3,4)),FALSE),IF(F22="Station Equipment",VLOOKUP(E22,'Scoring Chart'!$D$4:$G$14,IF(Tabulations!D22="H",2,IF(Tabulations!D22="M",3,4)),FALSE),"")))</f>
        <v/>
      </c>
      <c r="H22" s="60" t="str">
        <f>IFERROR((C22/'Budget Worksheet'!BE$6)*G22,"")</f>
        <v/>
      </c>
    </row>
    <row r="23" spans="1:8" ht="22.5" x14ac:dyDescent="0.25">
      <c r="A23" s="63" t="str" cm="1">
        <f t="array" ref="A23">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Worksheet'!B$13:B$50)-12),ROWS($L$12:L33)))), "")</f>
        <v/>
      </c>
      <c r="B23" s="58" t="str" cm="1">
        <f t="array" ref="B23">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Worksheet'!B$13:B$50)-12),ROWS($L$12:L33)))), "")</f>
        <v/>
      </c>
      <c r="C23" s="59" t="str" cm="1">
        <f t="array" ref="C23">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Worksheet'!B$13:B$50)-12),ROWS($L$12:L33)))), "")</f>
        <v/>
      </c>
      <c r="D23" s="59" t="str">
        <f>IF(COUNTBLANK(A23:C23)&lt;&gt;0,"",VLOOKUP(A23,'Equipment List'!A$1:B$106,2,FALSE))</f>
        <v/>
      </c>
      <c r="E23" s="92" t="str" cm="1">
        <f t="array" ref="E23">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Worksheet'!B$13:B$50)-12),ROWS($L$12:L33)))), "")</f>
        <v/>
      </c>
      <c r="F23" s="92" t="str">
        <f>IF(COUNTBLANK(A23:C23)&lt;&gt;0,"",VLOOKUP(A23,'Equipment List'!A$1:C$106,3,FALSE))</f>
        <v/>
      </c>
      <c r="G23" s="58" t="str">
        <f>IF(F23="Apparatus Equipment",VLOOKUP(E23,'Scoring Chart'!$D$19:$G$29,IF(Tabulations!D23="H",2,IF(Tabulations!D23="M",3,4)),FALSE),IF(F23="Personal Equipment",VLOOKUP(E23,'Scoring Chart'!$D$34:$G$45,IF(Tabulations!D23="H",2,IF(Tabulations!D23="M",3,4)),FALSE),IF(F23="Station Equipment",VLOOKUP(E23,'Scoring Chart'!$D$4:$G$14,IF(Tabulations!D23="H",2,IF(Tabulations!D23="M",3,4)),FALSE),"")))</f>
        <v/>
      </c>
      <c r="H23" s="60" t="str">
        <f>IFERROR((C23/'Budget Worksheet'!BE$6)*G23,"")</f>
        <v/>
      </c>
    </row>
    <row r="24" spans="1:8" x14ac:dyDescent="0.25">
      <c r="A24" s="63" t="str" cm="1">
        <f t="array" ref="A24">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Worksheet'!B$13:B$50)-12),ROWS($L$12:L34)))), "")</f>
        <v/>
      </c>
      <c r="B24" s="58" t="str" cm="1">
        <f t="array" ref="B24">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Worksheet'!B$13:B$50)-12),ROWS($L$12:L34)))), "")</f>
        <v/>
      </c>
      <c r="C24" s="59" t="str" cm="1">
        <f t="array" ref="C24">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Worksheet'!B$13:B$50)-12),ROWS($L$12:L34)))), "")</f>
        <v/>
      </c>
      <c r="D24" s="59" t="str">
        <f>IF(COUNTBLANK(A24:C24)&lt;&gt;0,"",VLOOKUP(A24,'Equipment List'!A$1:B$106,2,FALSE))</f>
        <v/>
      </c>
      <c r="E24" s="92" t="str" cm="1">
        <f t="array" ref="E24">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Worksheet'!B$13:B$50)-12),ROWS($L$12:L34)))), "")</f>
        <v/>
      </c>
      <c r="F24" s="92" t="str">
        <f>IF(COUNTBLANK(A24:C24)&lt;&gt;0,"",VLOOKUP(A24,'Equipment List'!A$1:C$106,3,FALSE))</f>
        <v/>
      </c>
      <c r="G24" s="58" t="str">
        <f>IF(F24="Apparatus Equipment",VLOOKUP(E24,'Scoring Chart'!$D$19:$G$29,IF(Tabulations!D24="H",2,IF(Tabulations!D24="M",3,4)),FALSE),IF(F24="Personal Equipment",VLOOKUP(E24,'Scoring Chart'!$D$34:$G$45,IF(Tabulations!D24="H",2,IF(Tabulations!D24="M",3,4)),FALSE),IF(F24="Station Equipment",VLOOKUP(E24,'Scoring Chart'!$D$4:$G$14,IF(Tabulations!D24="H",2,IF(Tabulations!D24="M",3,4)),FALSE),"")))</f>
        <v/>
      </c>
      <c r="H24" s="60" t="str">
        <f>IFERROR((C24/'Budget Worksheet'!BE$6)*G24,"")</f>
        <v/>
      </c>
    </row>
    <row r="25" spans="1:8" x14ac:dyDescent="0.25">
      <c r="A25" s="63" t="str" cm="1">
        <f t="array" ref="A25">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Worksheet'!B$13:B$50)-12),ROWS($L$12:L35)))), "")</f>
        <v/>
      </c>
      <c r="B25" s="58" t="str" cm="1">
        <f t="array" ref="B25">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Worksheet'!B$13:B$50)-12),ROWS($L$12:L35)))), "")</f>
        <v/>
      </c>
      <c r="C25" s="59" t="str" cm="1">
        <f t="array" ref="C25">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Worksheet'!B$13:B$50)-12),ROWS($L$12:L35)))), "")</f>
        <v/>
      </c>
      <c r="D25" s="59" t="str">
        <f>IF(COUNTBLANK(A25:C25)&lt;&gt;0,"",VLOOKUP(A25,'Equipment List'!A$1:B$106,2,FALSE))</f>
        <v/>
      </c>
      <c r="E25" s="92" t="str" cm="1">
        <f t="array" ref="E25">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Worksheet'!B$13:B$50)-12),ROWS($L$12:L35)))), "")</f>
        <v/>
      </c>
      <c r="F25" s="92" t="str">
        <f>IF(COUNTBLANK(A25:C25)&lt;&gt;0,"",VLOOKUP(A25,'Equipment List'!A$1:C$106,3,FALSE))</f>
        <v/>
      </c>
      <c r="G25" s="58" t="str">
        <f>IF(F25="Apparatus Equipment",VLOOKUP(E25,'Scoring Chart'!$D$19:$G$29,IF(Tabulations!D25="H",2,IF(Tabulations!D25="M",3,4)),FALSE),IF(F25="Personal Equipment",VLOOKUP(E25,'Scoring Chart'!$D$34:$G$45,IF(Tabulations!D25="H",2,IF(Tabulations!D25="M",3,4)),FALSE),IF(F25="Station Equipment",VLOOKUP(E25,'Scoring Chart'!$D$4:$G$14,IF(Tabulations!D25="H",2,IF(Tabulations!D25="M",3,4)),FALSE),"")))</f>
        <v/>
      </c>
      <c r="H25" s="60" t="str">
        <f>IFERROR((C25/'Budget Worksheet'!BE$6)*G25,"")</f>
        <v/>
      </c>
    </row>
    <row r="26" spans="1:8" x14ac:dyDescent="0.25">
      <c r="A26" s="63" t="str" cm="1">
        <f t="array" ref="A26">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Worksheet'!B$13:B$50)-12),ROWS($L$12:L36)))), "")</f>
        <v/>
      </c>
      <c r="B26" s="58" t="str" cm="1">
        <f t="array" ref="B26">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Worksheet'!B$13:B$50)-12),ROWS($L$12:L36)))), "")</f>
        <v/>
      </c>
      <c r="C26" s="59" t="str" cm="1">
        <f t="array" ref="C26">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Worksheet'!B$13:B$50)-12),ROWS($L$12:L36)))), "")</f>
        <v/>
      </c>
      <c r="D26" s="59" t="str">
        <f>IF(COUNTBLANK(A26:C26)&lt;&gt;0,"",VLOOKUP(A26,'Equipment List'!A$1:B$106,2,FALSE))</f>
        <v/>
      </c>
      <c r="E26" s="92" t="str" cm="1">
        <f t="array" ref="E26">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Worksheet'!B$13:B$50)-12),ROWS($L$12:L36)))), "")</f>
        <v/>
      </c>
      <c r="F26" s="92" t="str">
        <f>IF(COUNTBLANK(A26:C26)&lt;&gt;0,"",VLOOKUP(A26,'Equipment List'!A$1:C$106,3,FALSE))</f>
        <v/>
      </c>
      <c r="G26" s="58" t="str">
        <f>IF(F26="Apparatus Equipment",VLOOKUP(E26,'Scoring Chart'!$D$19:$G$29,IF(Tabulations!D26="H",2,IF(Tabulations!D26="M",3,4)),FALSE),IF(F26="Personal Equipment",VLOOKUP(E26,'Scoring Chart'!$D$34:$G$45,IF(Tabulations!D26="H",2,IF(Tabulations!D26="M",3,4)),FALSE),IF(F26="Station Equipment",VLOOKUP(E26,'Scoring Chart'!$D$4:$G$14,IF(Tabulations!D26="H",2,IF(Tabulations!D26="M",3,4)),FALSE),"")))</f>
        <v/>
      </c>
      <c r="H26" s="60" t="str">
        <f>IFERROR((C26/'Budget Worksheet'!BE$6)*G26,"")</f>
        <v/>
      </c>
    </row>
    <row r="27" spans="1:8" x14ac:dyDescent="0.25">
      <c r="A27" s="63" t="str" cm="1">
        <f t="array" ref="A27">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Worksheet'!B$13:B$50)-12),ROWS($L$12:L37)))), "")</f>
        <v/>
      </c>
      <c r="B27" s="58" t="str" cm="1">
        <f t="array" ref="B27">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Worksheet'!B$13:B$50)-12),ROWS($L$12:L37)))), "")</f>
        <v/>
      </c>
      <c r="C27" s="59" t="str" cm="1">
        <f t="array" ref="C27">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Worksheet'!B$13:B$50)-12),ROWS($L$12:L37)))), "")</f>
        <v/>
      </c>
      <c r="D27" s="59" t="str">
        <f>IF(COUNTBLANK(A27:C27)&lt;&gt;0,"",VLOOKUP(A27,'Equipment List'!A$1:B$106,2,FALSE))</f>
        <v/>
      </c>
      <c r="E27" s="92" t="str" cm="1">
        <f t="array" ref="E27">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Worksheet'!B$13:B$50)-12),ROWS($L$12:L37)))), "")</f>
        <v/>
      </c>
      <c r="F27" s="92" t="str">
        <f>IF(COUNTBLANK(A27:C27)&lt;&gt;0,"",VLOOKUP(A27,'Equipment List'!A$1:C$106,3,FALSE))</f>
        <v/>
      </c>
      <c r="G27" s="58" t="str">
        <f>IF(F27="Apparatus Equipment",VLOOKUP(E27,'Scoring Chart'!$D$19:$G$29,IF(Tabulations!D27="H",2,IF(Tabulations!D27="M",3,4)),FALSE),IF(F27="Personal Equipment",VLOOKUP(E27,'Scoring Chart'!$D$34:$G$45,IF(Tabulations!D27="H",2,IF(Tabulations!D27="M",3,4)),FALSE),IF(F27="Station Equipment",VLOOKUP(E27,'Scoring Chart'!$D$4:$G$14,IF(Tabulations!D27="H",2,IF(Tabulations!D27="M",3,4)),FALSE),"")))</f>
        <v/>
      </c>
      <c r="H27" s="60" t="str">
        <f>IFERROR((C27/'Budget Worksheet'!BE$6)*G27,"")</f>
        <v/>
      </c>
    </row>
    <row r="28" spans="1:8" x14ac:dyDescent="0.25">
      <c r="A28" s="63" t="str" cm="1">
        <f t="array" ref="A28">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Worksheet'!B$13:B$50)-12),ROWS($L$12:L38)))), "")</f>
        <v/>
      </c>
      <c r="B28" s="58" t="str" cm="1">
        <f t="array" ref="B28">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Worksheet'!B$13:B$50)-12),ROWS($L$12:L38)))), "")</f>
        <v/>
      </c>
      <c r="C28" s="59" t="str" cm="1">
        <f t="array" ref="C28">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Worksheet'!B$13:B$50)-12),ROWS($L$12:L38)))), "")</f>
        <v/>
      </c>
      <c r="D28" s="59" t="str">
        <f>IF(COUNTBLANK(A28:C28)&lt;&gt;0,"",VLOOKUP(A28,'Equipment List'!A$1:B$106,2,FALSE))</f>
        <v/>
      </c>
      <c r="E28" s="92" t="str" cm="1">
        <f t="array" ref="E28">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Worksheet'!B$13:B$50)-12),ROWS($L$12:L38)))), "")</f>
        <v/>
      </c>
      <c r="F28" s="92" t="str">
        <f>IF(COUNTBLANK(A28:C28)&lt;&gt;0,"",VLOOKUP(A28,'Equipment List'!A$1:C$106,3,FALSE))</f>
        <v/>
      </c>
      <c r="G28" s="58" t="str">
        <f>IF(F28="Apparatus Equipment",VLOOKUP(E28,'Scoring Chart'!$D$19:$G$29,IF(Tabulations!D28="H",2,IF(Tabulations!D28="M",3,4)),FALSE),IF(F28="Personal Equipment",VLOOKUP(E28,'Scoring Chart'!$D$34:$G$45,IF(Tabulations!D28="H",2,IF(Tabulations!D28="M",3,4)),FALSE),IF(F28="Station Equipment",VLOOKUP(E28,'Scoring Chart'!$D$4:$G$14,IF(Tabulations!D28="H",2,IF(Tabulations!D28="M",3,4)),FALSE),"")))</f>
        <v/>
      </c>
      <c r="H28" s="60" t="str">
        <f>IFERROR((C28/'Budget Worksheet'!BE$6)*G28,"")</f>
        <v/>
      </c>
    </row>
    <row r="29" spans="1:8" x14ac:dyDescent="0.25">
      <c r="A29" s="63" t="str" cm="1">
        <f t="array" ref="A29">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Worksheet'!B$13:B$50)-12),ROWS($L$12:L39)))), "")</f>
        <v/>
      </c>
      <c r="B29" s="58" t="str" cm="1">
        <f t="array" ref="B29">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Worksheet'!B$13:B$50)-12),ROWS($L$12:L39)))), "")</f>
        <v/>
      </c>
      <c r="C29" s="59" t="str" cm="1">
        <f t="array" ref="C29">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Worksheet'!B$13:B$50)-12),ROWS($L$12:L39)))), "")</f>
        <v/>
      </c>
      <c r="D29" s="59" t="str">
        <f>IF(COUNTBLANK(A29:C29)&lt;&gt;0,"",VLOOKUP(A29,'Equipment List'!A$1:B$106,2,FALSE))</f>
        <v/>
      </c>
      <c r="E29" s="92" t="str" cm="1">
        <f t="array" ref="E29">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Worksheet'!B$13:B$50)-12),ROWS($L$12:L39)))), "")</f>
        <v/>
      </c>
      <c r="F29" s="92" t="str">
        <f>IF(COUNTBLANK(A29:C29)&lt;&gt;0,"",VLOOKUP(A29,'Equipment List'!A$1:C$106,3,FALSE))</f>
        <v/>
      </c>
      <c r="G29" s="58" t="str">
        <f>IF(F29="Apparatus Equipment",VLOOKUP(E29,'Scoring Chart'!$D$19:$G$29,IF(Tabulations!D29="H",2,IF(Tabulations!D29="M",3,4)),FALSE),IF(F29="Personal Equipment",VLOOKUP(E29,'Scoring Chart'!$D$34:$G$45,IF(Tabulations!D29="H",2,IF(Tabulations!D29="M",3,4)),FALSE),IF(F29="Station Equipment",VLOOKUP(E29,'Scoring Chart'!$D$4:$G$14,IF(Tabulations!D29="H",2,IF(Tabulations!D29="M",3,4)),FALSE),"")))</f>
        <v/>
      </c>
      <c r="H29" s="60" t="str">
        <f>IFERROR((C29/'Budget Worksheet'!BE$6)*G29,"")</f>
        <v/>
      </c>
    </row>
    <row r="30" spans="1:8" x14ac:dyDescent="0.25">
      <c r="A30" s="63" t="str" cm="1">
        <f t="array" ref="A30">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Worksheet'!B$13:B$50)-12),ROWS($L$12:L40)))), "")</f>
        <v/>
      </c>
      <c r="B30" s="58" t="str" cm="1">
        <f t="array" ref="B30">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Worksheet'!B$13:B$50)-12),ROWS($L$12:L40)))), "")</f>
        <v/>
      </c>
      <c r="C30" s="59" t="str" cm="1">
        <f t="array" ref="C30">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Worksheet'!B$13:B$50)-12),ROWS($L$12:L40)))), "")</f>
        <v/>
      </c>
      <c r="D30" s="59" t="str">
        <f>IF(COUNTBLANK(A30:C30)&lt;&gt;0,"",VLOOKUP(A30,'Equipment List'!A$1:B$106,2,FALSE))</f>
        <v/>
      </c>
      <c r="E30" s="92" t="str" cm="1">
        <f t="array" ref="E30">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Worksheet'!B$13:B$50)-12),ROWS($L$12:L40)))), "")</f>
        <v/>
      </c>
      <c r="F30" s="92" t="str">
        <f>IF(COUNTBLANK(A30:C30)&lt;&gt;0,"",VLOOKUP(A30,'Equipment List'!A$1:C$106,3,FALSE))</f>
        <v/>
      </c>
      <c r="G30" s="58" t="str">
        <f>IF(F30="Apparatus Equipment",VLOOKUP(E30,'Scoring Chart'!$D$19:$G$29,IF(Tabulations!D30="H",2,IF(Tabulations!D30="M",3,4)),FALSE),IF(F30="Personal Equipment",VLOOKUP(E30,'Scoring Chart'!$D$34:$G$45,IF(Tabulations!D30="H",2,IF(Tabulations!D30="M",3,4)),FALSE),IF(F30="Station Equipment",VLOOKUP(E30,'Scoring Chart'!$D$4:$G$14,IF(Tabulations!D30="H",2,IF(Tabulations!D30="M",3,4)),FALSE),"")))</f>
        <v/>
      </c>
      <c r="H30" s="60" t="str">
        <f>IFERROR((C30/'Budget Worksheet'!BE$6)*G30,"")</f>
        <v/>
      </c>
    </row>
    <row r="31" spans="1:8" x14ac:dyDescent="0.25">
      <c r="A31" s="63" t="str" cm="1">
        <f t="array" ref="A31">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Worksheet'!B$13:B$50)-12),ROWS($L$12:L41)))), "")</f>
        <v/>
      </c>
      <c r="B31" s="58" t="str" cm="1">
        <f t="array" ref="B31">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Worksheet'!B$13:B$50)-12),ROWS($L$12:L41)))), "")</f>
        <v/>
      </c>
      <c r="C31" s="59" t="str" cm="1">
        <f t="array" ref="C31">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Worksheet'!B$13:B$50)-12),ROWS($L$12:L41)))), "")</f>
        <v/>
      </c>
      <c r="D31" s="59" t="str">
        <f>IF(COUNTBLANK(A31:C31)&lt;&gt;0,"",VLOOKUP(A31,'Equipment List'!A$1:B$106,2,FALSE))</f>
        <v/>
      </c>
      <c r="E31" s="92" t="str" cm="1">
        <f t="array" ref="E31">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Worksheet'!B$13:B$50)-12),ROWS($L$12:L41)))), "")</f>
        <v/>
      </c>
      <c r="F31" s="92" t="str">
        <f>IF(COUNTBLANK(A31:C31)&lt;&gt;0,"",VLOOKUP(A31,'Equipment List'!A$1:C$106,3,FALSE))</f>
        <v/>
      </c>
      <c r="G31" s="58" t="str">
        <f>IF(F31="Apparatus Equipment",VLOOKUP(E31,'Scoring Chart'!$D$19:$G$29,IF(Tabulations!D31="H",2,IF(Tabulations!D31="M",3,4)),FALSE),IF(F31="Personal Equipment",VLOOKUP(E31,'Scoring Chart'!$D$34:$G$45,IF(Tabulations!D31="H",2,IF(Tabulations!D31="M",3,4)),FALSE),IF(F31="Station Equipment",VLOOKUP(E31,'Scoring Chart'!$D$4:$G$14,IF(Tabulations!D31="H",2,IF(Tabulations!D31="M",3,4)),FALSE),"")))</f>
        <v/>
      </c>
      <c r="H31" s="60" t="str">
        <f>IFERROR((C31/'Budget Worksheet'!BE$6)*G31,"")</f>
        <v/>
      </c>
    </row>
    <row r="32" spans="1:8" x14ac:dyDescent="0.25">
      <c r="A32" s="63" t="str" cm="1">
        <f t="array" ref="A32">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Worksheet'!B$13:B$50)-12),ROWS($L$12:L42)))), "")</f>
        <v/>
      </c>
      <c r="B32" s="58" t="str" cm="1">
        <f t="array" ref="B32">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Worksheet'!B$13:B$50)-12),ROWS($L$12:L42)))), "")</f>
        <v/>
      </c>
      <c r="C32" s="59" t="str" cm="1">
        <f t="array" ref="C32">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Worksheet'!B$13:B$50)-12),ROWS($L$12:L42)))), "")</f>
        <v/>
      </c>
      <c r="D32" s="59" t="str">
        <f>IF(COUNTBLANK(A32:C32)&lt;&gt;0,"",VLOOKUP(A32,'Equipment List'!A$1:B$106,2,FALSE))</f>
        <v/>
      </c>
      <c r="E32" s="92" t="str" cm="1">
        <f t="array" ref="E32">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Worksheet'!B$13:B$50)-12),ROWS($L$12:L42)))), "")</f>
        <v/>
      </c>
      <c r="F32" s="92" t="str">
        <f>IF(COUNTBLANK(A32:C32)&lt;&gt;0,"",VLOOKUP(A32,'Equipment List'!A$1:C$106,3,FALSE))</f>
        <v/>
      </c>
      <c r="G32" s="58" t="str">
        <f>IF(F32="Apparatus Equipment",VLOOKUP(E32,'Scoring Chart'!$D$19:$G$29,IF(Tabulations!D32="H",2,IF(Tabulations!D32="M",3,4)),FALSE),IF(F32="Personal Equipment",VLOOKUP(E32,'Scoring Chart'!$D$34:$G$45,IF(Tabulations!D32="H",2,IF(Tabulations!D32="M",3,4)),FALSE),IF(F32="Station Equipment",VLOOKUP(E32,'Scoring Chart'!$D$4:$G$14,IF(Tabulations!D32="H",2,IF(Tabulations!D32="M",3,4)),FALSE),"")))</f>
        <v/>
      </c>
      <c r="H32" s="60" t="str">
        <f>IFERROR((C32/'Budget Worksheet'!BE$6)*G32,"")</f>
        <v/>
      </c>
    </row>
    <row r="33" spans="1:8" x14ac:dyDescent="0.25">
      <c r="A33" s="63" t="str" cm="1">
        <f t="array" ref="A33">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Worksheet'!B$13:B$50)-12),ROWS($L$12:L43)))), "")</f>
        <v/>
      </c>
      <c r="B33" s="58" t="str" cm="1">
        <f t="array" ref="B33">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Worksheet'!B$13:B$50)-12),ROWS($L$12:L43)))), "")</f>
        <v/>
      </c>
      <c r="C33" s="59" t="str" cm="1">
        <f t="array" ref="C33">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Worksheet'!B$13:B$50)-12),ROWS($L$12:L43)))), "")</f>
        <v/>
      </c>
      <c r="D33" s="59" t="str">
        <f>IF(COUNTBLANK(A33:C33)&lt;&gt;0,"",VLOOKUP(A33,'Equipment List'!A$1:B$106,2,FALSE))</f>
        <v/>
      </c>
      <c r="E33" s="92" t="str" cm="1">
        <f t="array" ref="E33">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Worksheet'!B$13:B$50)-12),ROWS($L$12:L43)))), "")</f>
        <v/>
      </c>
      <c r="F33" s="92" t="str">
        <f>IF(COUNTBLANK(A33:C33)&lt;&gt;0,"",VLOOKUP(A33,'Equipment List'!A$1:C$106,3,FALSE))</f>
        <v/>
      </c>
      <c r="G33" s="58" t="str">
        <f>IF(F33="Apparatus Equipment",VLOOKUP(E33,'Scoring Chart'!$D$19:$G$29,IF(Tabulations!D33="H",2,IF(Tabulations!D33="M",3,4)),FALSE),IF(F33="Personal Equipment",VLOOKUP(E33,'Scoring Chart'!$D$34:$G$45,IF(Tabulations!D33="H",2,IF(Tabulations!D33="M",3,4)),FALSE),IF(F33="Station Equipment",VLOOKUP(E33,'Scoring Chart'!$D$4:$G$14,IF(Tabulations!D33="H",2,IF(Tabulations!D33="M",3,4)),FALSE),"")))</f>
        <v/>
      </c>
      <c r="H33" s="60" t="str">
        <f>IFERROR((C33/'Budget Worksheet'!BE$6)*G33,"")</f>
        <v/>
      </c>
    </row>
    <row r="34" spans="1:8" x14ac:dyDescent="0.25">
      <c r="A34" s="63" t="str" cm="1">
        <f t="array" ref="A34">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Worksheet'!B$13:B$50)-12),ROWS($L$12:L44)))), "")</f>
        <v/>
      </c>
      <c r="B34" s="58" t="str" cm="1">
        <f t="array" ref="B34">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Worksheet'!B$13:B$50)-12),ROWS($L$12:L44)))), "")</f>
        <v/>
      </c>
      <c r="C34" s="59" t="str" cm="1">
        <f t="array" ref="C34">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Worksheet'!B$13:B$50)-12),ROWS($L$12:L44)))), "")</f>
        <v/>
      </c>
      <c r="D34" s="59" t="str">
        <f>IF(COUNTBLANK(A34:C34)&lt;&gt;0,"",VLOOKUP(A34,'Equipment List'!A$1:B$106,2,FALSE))</f>
        <v/>
      </c>
      <c r="E34" s="92" t="str" cm="1">
        <f t="array" ref="E34">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Worksheet'!B$13:B$50)-12),ROWS($L$12:L44)))), "")</f>
        <v/>
      </c>
      <c r="F34" s="92" t="str">
        <f>IF(COUNTBLANK(A34:C34)&lt;&gt;0,"",VLOOKUP(A34,'Equipment List'!A$1:C$106,3,FALSE))</f>
        <v/>
      </c>
      <c r="G34" s="58" t="str">
        <f>IF(F34="Apparatus Equipment",VLOOKUP(E34,'Scoring Chart'!$D$19:$G$29,IF(Tabulations!D34="H",2,IF(Tabulations!D34="M",3,4)),FALSE),IF(F34="Personal Equipment",VLOOKUP(E34,'Scoring Chart'!$D$34:$G$45,IF(Tabulations!D34="H",2,IF(Tabulations!D34="M",3,4)),FALSE),IF(F34="Station Equipment",VLOOKUP(E34,'Scoring Chart'!$D$4:$G$14,IF(Tabulations!D34="H",2,IF(Tabulations!D34="M",3,4)),FALSE),"")))</f>
        <v/>
      </c>
      <c r="H34" s="60" t="str">
        <f>IFERROR((C34/'Budget Worksheet'!BE$6)*G34,"")</f>
        <v/>
      </c>
    </row>
    <row r="35" spans="1:8" x14ac:dyDescent="0.25">
      <c r="A35" s="63" t="str" cm="1">
        <f t="array" ref="A35">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Worksheet'!B$13:B$50)-12),ROWS($L$12:L45)))), "")</f>
        <v/>
      </c>
      <c r="B35" s="58" t="str" cm="1">
        <f t="array" ref="B35">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Worksheet'!B$13:B$50)-12),ROWS($L$12:L45)))), "")</f>
        <v/>
      </c>
      <c r="C35" s="59" t="str" cm="1">
        <f t="array" ref="C35">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Worksheet'!B$13:B$50)-12),ROWS($L$12:L45)))), "")</f>
        <v/>
      </c>
      <c r="D35" s="59" t="str">
        <f>IF(COUNTBLANK(A35:C35)&lt;&gt;0,"",VLOOKUP(A35,'Equipment List'!A$1:B$106,2,FALSE))</f>
        <v/>
      </c>
      <c r="E35" s="92" t="str" cm="1">
        <f t="array" ref="E35">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Worksheet'!B$13:B$50)-12),ROWS($L$12:L45)))), "")</f>
        <v/>
      </c>
      <c r="F35" s="92" t="str">
        <f>IF(COUNTBLANK(A35:C35)&lt;&gt;0,"",VLOOKUP(A35,'Equipment List'!A$1:C$106,3,FALSE))</f>
        <v/>
      </c>
      <c r="G35" s="58" t="str">
        <f>IF(F35="Apparatus Equipment",VLOOKUP(E35,'Scoring Chart'!$D$19:$G$29,IF(Tabulations!D35="H",2,IF(Tabulations!D35="M",3,4)),FALSE),IF(F35="Personal Equipment",VLOOKUP(E35,'Scoring Chart'!$D$34:$G$45,IF(Tabulations!D35="H",2,IF(Tabulations!D35="M",3,4)),FALSE),IF(F35="Station Equipment",VLOOKUP(E35,'Scoring Chart'!$D$4:$G$14,IF(Tabulations!D35="H",2,IF(Tabulations!D35="M",3,4)),FALSE),"")))</f>
        <v/>
      </c>
      <c r="H35" s="60" t="str">
        <f>IFERROR((C35/'Budget Worksheet'!BE$6)*G35,"")</f>
        <v/>
      </c>
    </row>
    <row r="36" spans="1:8" x14ac:dyDescent="0.25">
      <c r="A36" s="63" t="str" cm="1">
        <f t="array" ref="A36">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Worksheet'!B$13:B$50)-12),ROWS($L$12:L46)))), "")</f>
        <v/>
      </c>
      <c r="B36" s="58" t="str" cm="1">
        <f t="array" ref="B36">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Worksheet'!B$13:B$50)-12),ROWS($L$12:L46)))), "")</f>
        <v/>
      </c>
      <c r="C36" s="59" t="str" cm="1">
        <f t="array" ref="C36">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Worksheet'!B$13:B$50)-12),ROWS($L$12:L46)))), "")</f>
        <v/>
      </c>
      <c r="D36" s="59" t="str">
        <f>IF(COUNTBLANK(A36:C36)&lt;&gt;0,"",VLOOKUP(A36,'Equipment List'!A$1:B$106,2,FALSE))</f>
        <v/>
      </c>
      <c r="E36" s="92" t="str" cm="1">
        <f t="array" ref="E36">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Worksheet'!B$13:B$50)-12),ROWS($L$12:L46)))), "")</f>
        <v/>
      </c>
      <c r="F36" s="92" t="str">
        <f>IF(COUNTBLANK(A36:C36)&lt;&gt;0,"",VLOOKUP(A36,'Equipment List'!A$1:C$106,3,FALSE))</f>
        <v/>
      </c>
      <c r="G36" s="58" t="str">
        <f>IF(F36="Apparatus Equipment",VLOOKUP(E36,'Scoring Chart'!$D$19:$G$29,IF(Tabulations!D36="H",2,IF(Tabulations!D36="M",3,4)),FALSE),IF(F36="Personal Equipment",VLOOKUP(E36,'Scoring Chart'!$D$34:$G$45,IF(Tabulations!D36="H",2,IF(Tabulations!D36="M",3,4)),FALSE),IF(F36="Station Equipment",VLOOKUP(E36,'Scoring Chart'!$D$4:$G$14,IF(Tabulations!D36="H",2,IF(Tabulations!D36="M",3,4)),FALSE),"")))</f>
        <v/>
      </c>
      <c r="H36" s="60" t="str">
        <f>IFERROR((C36/'Budget Worksheet'!BE$6)*G36,"")</f>
        <v/>
      </c>
    </row>
    <row r="37" spans="1:8" x14ac:dyDescent="0.25">
      <c r="A37" s="63" t="str" cm="1">
        <f t="array" ref="A37">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Worksheet'!B$13:B$50)-12),ROWS($L$12:L47)))), "")</f>
        <v/>
      </c>
      <c r="B37" s="58" t="str" cm="1">
        <f t="array" ref="B37">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Worksheet'!B$13:B$50)-12),ROWS($L$12:L47)))), "")</f>
        <v/>
      </c>
      <c r="C37" s="59" t="str" cm="1">
        <f t="array" ref="C37">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Worksheet'!B$13:B$50)-12),ROWS($L$12:L47)))), "")</f>
        <v/>
      </c>
      <c r="D37" s="59" t="str">
        <f>IF(COUNTBLANK(A37:C37)&lt;&gt;0,"",VLOOKUP(A37,'Equipment List'!A$1:B$106,2,FALSE))</f>
        <v/>
      </c>
      <c r="E37" s="92" t="str" cm="1">
        <f t="array" ref="E37">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Worksheet'!B$13:B$50)-12),ROWS($L$12:L47)))), "")</f>
        <v/>
      </c>
      <c r="F37" s="92" t="str">
        <f>IF(COUNTBLANK(A37:C37)&lt;&gt;0,"",VLOOKUP(A37,'Equipment List'!A$1:C$106,3,FALSE))</f>
        <v/>
      </c>
      <c r="G37" s="58" t="str">
        <f>IF(F37="Apparatus Equipment",VLOOKUP(E37,'Scoring Chart'!$D$19:$G$29,IF(Tabulations!D37="H",2,IF(Tabulations!D37="M",3,4)),FALSE),IF(F37="Personal Equipment",VLOOKUP(E37,'Scoring Chart'!$D$34:$G$45,IF(Tabulations!D37="H",2,IF(Tabulations!D37="M",3,4)),FALSE),IF(F37="Station Equipment",VLOOKUP(E37,'Scoring Chart'!$D$4:$G$14,IF(Tabulations!D37="H",2,IF(Tabulations!D37="M",3,4)),FALSE),"")))</f>
        <v/>
      </c>
      <c r="H37" s="60" t="str">
        <f>IFERROR((C37/'Budget Worksheet'!BE$6)*G37,"")</f>
        <v/>
      </c>
    </row>
    <row r="38" spans="1:8" x14ac:dyDescent="0.25">
      <c r="A38" s="63" t="str" cm="1">
        <f t="array" ref="A38">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Worksheet'!B$13:B$50)-12),ROWS($L$12:L48)))), "")</f>
        <v/>
      </c>
      <c r="B38" s="58" t="str" cm="1">
        <f t="array" ref="B38">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Worksheet'!B$13:B$50)-12),ROWS($L$12:L48)))), "")</f>
        <v/>
      </c>
      <c r="C38" s="59" t="str" cm="1">
        <f t="array" ref="C38">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Worksheet'!B$13:B$50)-12),ROWS($L$12:L48)))), "")</f>
        <v/>
      </c>
      <c r="D38" s="59" t="str">
        <f>IF(COUNTBLANK(A38:C38)&lt;&gt;0,"",VLOOKUP(A38,'Equipment List'!A$1:B$106,2,FALSE))</f>
        <v/>
      </c>
      <c r="E38" s="92" t="str" cm="1">
        <f t="array" ref="E38">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Worksheet'!B$13:B$50)-12),ROWS($L$12:L48)))), "")</f>
        <v/>
      </c>
      <c r="F38" s="92" t="str">
        <f>IF(COUNTBLANK(A38:C38)&lt;&gt;0,"",VLOOKUP(A38,'Equipment List'!A$1:C$106,3,FALSE))</f>
        <v/>
      </c>
      <c r="G38" s="58" t="str">
        <f>IF(F38="Apparatus Equipment",VLOOKUP(E38,'Scoring Chart'!$D$19:$G$29,IF(Tabulations!D38="H",2,IF(Tabulations!D38="M",3,4)),FALSE),IF(F38="Personal Equipment",VLOOKUP(E38,'Scoring Chart'!$D$34:$G$45,IF(Tabulations!D38="H",2,IF(Tabulations!D38="M",3,4)),FALSE),IF(F38="Station Equipment",VLOOKUP(E38,'Scoring Chart'!$D$4:$G$14,IF(Tabulations!D38="H",2,IF(Tabulations!D38="M",3,4)),FALSE),"")))</f>
        <v/>
      </c>
      <c r="H38" s="60" t="str">
        <f>IFERROR((C38/'Budget Worksheet'!BE$6)*G38,"")</f>
        <v/>
      </c>
    </row>
    <row r="39" spans="1:8" x14ac:dyDescent="0.25">
      <c r="A39" s="63" t="str" cm="1">
        <f t="array" ref="A39">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Worksheet'!B$13:B$50)-12),ROWS($L$12:L49)))), "")</f>
        <v/>
      </c>
      <c r="B39" s="58" t="str" cm="1">
        <f t="array" ref="B39">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Worksheet'!B$13:B$50)-12),ROWS($L$12:L49)))), "")</f>
        <v/>
      </c>
      <c r="C39" s="59" t="str" cm="1">
        <f t="array" ref="C39">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Worksheet'!B$13:B$50)-12),ROWS($L$12:L49)))), "")</f>
        <v/>
      </c>
      <c r="D39" s="59" t="str">
        <f>IF(COUNTBLANK(A39:C39)&lt;&gt;0,"",VLOOKUP(A39,'Equipment List'!A$1:B$106,2,FALSE))</f>
        <v/>
      </c>
      <c r="E39" s="92" t="str" cm="1">
        <f t="array" ref="E39">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Worksheet'!B$13:B$50)-12),ROWS($L$12:L49)))), "")</f>
        <v/>
      </c>
      <c r="F39" s="92" t="str">
        <f>IF(COUNTBLANK(A39:C39)&lt;&gt;0,"",VLOOKUP(A39,'Equipment List'!A$1:C$106,3,FALSE))</f>
        <v/>
      </c>
      <c r="G39" s="58" t="str">
        <f>IF(F39="Apparatus Equipment",VLOOKUP(E39,'Scoring Chart'!$D$19:$G$29,IF(Tabulations!D39="H",2,IF(Tabulations!D39="M",3,4)),FALSE),IF(F39="Personal Equipment",VLOOKUP(E39,'Scoring Chart'!$D$34:$G$45,IF(Tabulations!D39="H",2,IF(Tabulations!D39="M",3,4)),FALSE),IF(F39="Station Equipment",VLOOKUP(E39,'Scoring Chart'!$D$4:$G$14,IF(Tabulations!D39="H",2,IF(Tabulations!D39="M",3,4)),FALSE),"")))</f>
        <v/>
      </c>
      <c r="H39" s="60" t="str">
        <f>IFERROR((C39/'Budget Worksheet'!BE$6)*G39,"")</f>
        <v/>
      </c>
    </row>
    <row r="40" spans="1:8" x14ac:dyDescent="0.25">
      <c r="A40" s="63" t="str" cm="1">
        <f t="array" ref="A40">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Worksheet'!B$13:B$50)-12),ROWS($L$12:L50)))), "")</f>
        <v/>
      </c>
      <c r="B40" s="58" t="str" cm="1">
        <f t="array" ref="B40">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Worksheet'!B$13:B$50)-12),ROWS($L$12:L50)))), "")</f>
        <v/>
      </c>
      <c r="C40" s="59" t="str" cm="1">
        <f t="array" ref="C40">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Worksheet'!B$13:B$50)-12),ROWS($L$12:L50)))), "")</f>
        <v/>
      </c>
      <c r="D40" s="59" t="str">
        <f>IF(COUNTBLANK(A40:C40)&lt;&gt;0,"",VLOOKUP(A40,'Equipment List'!A$1:B$106,2,FALSE))</f>
        <v/>
      </c>
      <c r="E40" s="92" t="str" cm="1">
        <f t="array" ref="E40">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Worksheet'!B$13:B$50)-12),ROWS($L$12:L50)))), "")</f>
        <v/>
      </c>
      <c r="F40" s="92" t="str">
        <f>IF(COUNTBLANK(A40:C40)&lt;&gt;0,"",VLOOKUP(A40,'Equipment List'!A$1:C$106,3,FALSE))</f>
        <v/>
      </c>
      <c r="G40" s="58" t="str">
        <f>IF(F40="Apparatus Equipment",VLOOKUP(E40,'Scoring Chart'!$D$19:$G$29,IF(Tabulations!D40="H",2,IF(Tabulations!D40="M",3,4)),FALSE),IF(F40="Personal Equipment",VLOOKUP(E40,'Scoring Chart'!$D$34:$G$45,IF(Tabulations!D40="H",2,IF(Tabulations!D40="M",3,4)),FALSE),IF(F40="Station Equipment",VLOOKUP(E40,'Scoring Chart'!$D$4:$G$14,IF(Tabulations!D40="H",2,IF(Tabulations!D40="M",3,4)),FALSE),"")))</f>
        <v/>
      </c>
      <c r="H40" s="60" t="str">
        <f>IFERROR((C40/'Budget Worksheet'!BE$6)*G40,"")</f>
        <v/>
      </c>
    </row>
    <row r="41" spans="1:8" x14ac:dyDescent="0.25">
      <c r="A41" s="63" t="str" cm="1">
        <f t="array" ref="A41">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Worksheet'!B$13:B$50)-12),ROWS($L$12:L51)))), "")</f>
        <v/>
      </c>
      <c r="B41" s="58" t="str" cm="1">
        <f t="array" ref="B41">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Worksheet'!B$13:B$50)-12),ROWS($L$12:L51)))), "")</f>
        <v/>
      </c>
      <c r="C41" s="59" t="str" cm="1">
        <f t="array" ref="C41">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Worksheet'!B$13:B$50)-12),ROWS($L$12:L51)))), "")</f>
        <v/>
      </c>
      <c r="D41" s="59" t="str">
        <f>IF(COUNTBLANK(A41:C41)&lt;&gt;0,"",VLOOKUP(A41,'Equipment List'!A$1:B$106,2,FALSE))</f>
        <v/>
      </c>
      <c r="E41" s="92" t="str" cm="1">
        <f t="array" ref="E41">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Worksheet'!B$13:B$50)-12),ROWS($L$12:L51)))), "")</f>
        <v/>
      </c>
      <c r="F41" s="92" t="str">
        <f>IF(COUNTBLANK(A41:C41)&lt;&gt;0,"",VLOOKUP(A41,'Equipment List'!A$1:C$106,3,FALSE))</f>
        <v/>
      </c>
      <c r="G41" s="58" t="str">
        <f>IF(F41="Apparatus Equipment",VLOOKUP(E41,'Scoring Chart'!$D$19:$G$29,IF(Tabulations!D41="H",2,IF(Tabulations!D41="M",3,4)),FALSE),IF(F41="Personal Equipment",VLOOKUP(E41,'Scoring Chart'!$D$34:$G$45,IF(Tabulations!D41="H",2,IF(Tabulations!D41="M",3,4)),FALSE),IF(F41="Station Equipment",VLOOKUP(E41,'Scoring Chart'!$D$4:$G$14,IF(Tabulations!D41="H",2,IF(Tabulations!D41="M",3,4)),FALSE),"")))</f>
        <v/>
      </c>
      <c r="H41" s="60" t="str">
        <f>IFERROR((C41/'Budget Worksheet'!BE$6)*G41,"")</f>
        <v/>
      </c>
    </row>
    <row r="42" spans="1:8" x14ac:dyDescent="0.25">
      <c r="A42" s="63" t="str" cm="1">
        <f t="array" ref="A42">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Worksheet'!B$13:B$50)-12),ROWS($L$12:L52)))), "")</f>
        <v/>
      </c>
      <c r="B42" s="58" t="str" cm="1">
        <f t="array" ref="B42">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Worksheet'!B$13:B$50)-12),ROWS($L$12:L52)))), "")</f>
        <v/>
      </c>
      <c r="C42" s="59" t="str" cm="1">
        <f t="array" ref="C42">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Worksheet'!B$13:B$50)-12),ROWS($L$12:L52)))), "")</f>
        <v/>
      </c>
      <c r="D42" s="59" t="str">
        <f>IF(COUNTBLANK(A42:C42)&lt;&gt;0,"",VLOOKUP(A42,'Equipment List'!A$1:B$106,2,FALSE))</f>
        <v/>
      </c>
      <c r="E42" s="92" t="str" cm="1">
        <f t="array" ref="E42">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Worksheet'!B$13:B$50)-12),ROWS($L$12:L52)))), "")</f>
        <v/>
      </c>
      <c r="F42" s="92" t="str">
        <f>IF(COUNTBLANK(A42:C42)&lt;&gt;0,"",VLOOKUP(A42,'Equipment List'!A$1:C$106,3,FALSE))</f>
        <v/>
      </c>
      <c r="G42" s="58" t="str">
        <f>IF(F42="Apparatus Equipment",VLOOKUP(E42,'Scoring Chart'!$D$19:$G$29,IF(Tabulations!D42="H",2,IF(Tabulations!D42="M",3,4)),FALSE),IF(F42="Personal Equipment",VLOOKUP(E42,'Scoring Chart'!$D$34:$G$45,IF(Tabulations!D42="H",2,IF(Tabulations!D42="M",3,4)),FALSE),IF(F42="Station Equipment",VLOOKUP(E42,'Scoring Chart'!$D$4:$G$14,IF(Tabulations!D42="H",2,IF(Tabulations!D42="M",3,4)),FALSE),"")))</f>
        <v/>
      </c>
      <c r="H42" s="60" t="str">
        <f>IFERROR((C42/'Budget Worksheet'!BE$6)*G42,"")</f>
        <v/>
      </c>
    </row>
    <row r="43" spans="1:8" x14ac:dyDescent="0.25">
      <c r="A43" s="63" t="str" cm="1">
        <f t="array" ref="A43">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Worksheet'!B$13:B$50)-12),ROWS($L$12:L53)))), "")</f>
        <v/>
      </c>
      <c r="B43" s="58" t="str" cm="1">
        <f t="array" ref="B43">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Worksheet'!B$13:B$50)-12),ROWS($L$12:L53)))), "")</f>
        <v/>
      </c>
      <c r="C43" s="59" t="str" cm="1">
        <f t="array" ref="C43">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Worksheet'!B$13:B$50)-12),ROWS($L$12:L53)))), "")</f>
        <v/>
      </c>
      <c r="D43" s="59" t="str">
        <f>IF(COUNTBLANK(A43:C43)&lt;&gt;0,"",VLOOKUP(A43,'Equipment List'!A$1:B$106,2,FALSE))</f>
        <v/>
      </c>
      <c r="E43" s="92" t="str" cm="1">
        <f t="array" ref="E43">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Worksheet'!B$13:B$50)-12),ROWS($L$12:L53)))), "")</f>
        <v/>
      </c>
      <c r="F43" s="92" t="str">
        <f>IF(COUNTBLANK(A43:C43)&lt;&gt;0,"",VLOOKUP(A43,'Equipment List'!A$1:C$106,3,FALSE))</f>
        <v/>
      </c>
      <c r="G43" s="58" t="str">
        <f>IF(F43="Apparatus Equipment",VLOOKUP(E43,'Scoring Chart'!$D$19:$G$29,IF(Tabulations!D43="H",2,IF(Tabulations!D43="M",3,4)),FALSE),IF(F43="Personal Equipment",VLOOKUP(E43,'Scoring Chart'!$D$34:$G$45,IF(Tabulations!D43="H",2,IF(Tabulations!D43="M",3,4)),FALSE),IF(F43="Station Equipment",VLOOKUP(E43,'Scoring Chart'!$D$4:$G$14,IF(Tabulations!D43="H",2,IF(Tabulations!D43="M",3,4)),FALSE),"")))</f>
        <v/>
      </c>
      <c r="H43" s="60" t="str">
        <f>IFERROR((C43/'Budget Worksheet'!BE$6)*G43,"")</f>
        <v/>
      </c>
    </row>
    <row r="44" spans="1:8" x14ac:dyDescent="0.25">
      <c r="A44" s="63" t="str" cm="1">
        <f t="array" ref="A44">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Worksheet'!B$13:B$50)-12),ROWS($L$12:L54)))), "")</f>
        <v/>
      </c>
      <c r="B44" s="58" t="str" cm="1">
        <f t="array" ref="B44">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Worksheet'!B$13:B$50)-12),ROWS($L$12:L54)))), "")</f>
        <v/>
      </c>
      <c r="C44" s="59" t="str" cm="1">
        <f t="array" ref="C44">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Worksheet'!B$13:B$50)-12),ROWS($L$12:L54)))), "")</f>
        <v/>
      </c>
      <c r="D44" s="59" t="str">
        <f>IF(COUNTBLANK(A44:C44)&lt;&gt;0,"",VLOOKUP(A44,'Equipment List'!A$1:B$106,2,FALSE))</f>
        <v/>
      </c>
      <c r="E44" s="92" t="str" cm="1">
        <f t="array" ref="E44">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Worksheet'!B$13:B$50)-12),ROWS($L$12:L54)))), "")</f>
        <v/>
      </c>
      <c r="F44" s="92" t="str">
        <f>IF(COUNTBLANK(A44:C44)&lt;&gt;0,"",VLOOKUP(A44,'Equipment List'!A$1:C$106,3,FALSE))</f>
        <v/>
      </c>
      <c r="G44" s="58" t="str">
        <f>IF(F44="Apparatus Equipment",VLOOKUP(E44,'Scoring Chart'!$D$19:$G$29,IF(Tabulations!D44="H",2,IF(Tabulations!D44="M",3,4)),FALSE),IF(F44="Personal Equipment",VLOOKUP(E44,'Scoring Chart'!$D$34:$G$45,IF(Tabulations!D44="H",2,IF(Tabulations!D44="M",3,4)),FALSE),IF(F44="Station Equipment",VLOOKUP(E44,'Scoring Chart'!$D$4:$G$14,IF(Tabulations!D44="H",2,IF(Tabulations!D44="M",3,4)),FALSE),"")))</f>
        <v/>
      </c>
      <c r="H44" s="60" t="str">
        <f>IFERROR((C44/'Budget Worksheet'!BE$6)*G44,"")</f>
        <v/>
      </c>
    </row>
    <row r="45" spans="1:8" x14ac:dyDescent="0.25">
      <c r="A45" s="63" t="str" cm="1">
        <f t="array" ref="A45">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Worksheet'!B$13:B$50)-12),ROWS($L$12:L55)))), "")</f>
        <v/>
      </c>
      <c r="B45" s="58" t="str" cm="1">
        <f t="array" ref="B45">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Worksheet'!B$13:B$50)-12),ROWS($L$12:L55)))), "")</f>
        <v/>
      </c>
      <c r="C45" s="59" t="str" cm="1">
        <f t="array" ref="C45">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Worksheet'!B$13:B$50)-12),ROWS($L$12:L55)))), "")</f>
        <v/>
      </c>
      <c r="D45" s="59" t="str">
        <f>IF(COUNTBLANK(A45:C45)&lt;&gt;0,"",VLOOKUP(A45,'Equipment List'!A$1:B$106,2,FALSE))</f>
        <v/>
      </c>
      <c r="E45" s="92" t="str" cm="1">
        <f t="array" ref="E45">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Worksheet'!B$13:B$50)-12),ROWS($L$12:L55)))), "")</f>
        <v/>
      </c>
      <c r="F45" s="92" t="str">
        <f>IF(COUNTBLANK(A45:C45)&lt;&gt;0,"",VLOOKUP(A45,'Equipment List'!A$1:C$106,3,FALSE))</f>
        <v/>
      </c>
      <c r="G45" s="58" t="str">
        <f>IF(F45="Apparatus Equipment",VLOOKUP(E45,'Scoring Chart'!$D$19:$G$29,IF(Tabulations!D45="H",2,IF(Tabulations!D45="M",3,4)),FALSE),IF(F45="Personal Equipment",VLOOKUP(E45,'Scoring Chart'!$D$34:$G$45,IF(Tabulations!D45="H",2,IF(Tabulations!D45="M",3,4)),FALSE),IF(F45="Station Equipment",VLOOKUP(E45,'Scoring Chart'!$D$4:$G$14,IF(Tabulations!D45="H",2,IF(Tabulations!D45="M",3,4)),FALSE),"")))</f>
        <v/>
      </c>
      <c r="H45" s="60" t="str">
        <f>IFERROR((C45/'Budget Worksheet'!BE$6)*G45,"")</f>
        <v/>
      </c>
    </row>
    <row r="46" spans="1:8" x14ac:dyDescent="0.25">
      <c r="A46" s="63" t="str" cm="1">
        <f t="array" ref="A46">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Worksheet'!B$13:B$50)-12),ROWS($L$12:L56)))), "")</f>
        <v/>
      </c>
      <c r="B46" s="58" t="str" cm="1">
        <f t="array" ref="B46">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Worksheet'!B$13:B$50)-12),ROWS($L$12:L56)))), "")</f>
        <v/>
      </c>
      <c r="C46" s="59" t="str" cm="1">
        <f t="array" ref="C46">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Worksheet'!B$13:B$50)-12),ROWS($L$12:L56)))), "")</f>
        <v/>
      </c>
      <c r="D46" s="59" t="str">
        <f>IF(COUNTBLANK(A46:C46)&lt;&gt;0,"",VLOOKUP(A46,'Equipment List'!A$1:B$106,2,FALSE))</f>
        <v/>
      </c>
      <c r="E46" s="92" t="str" cm="1">
        <f t="array" ref="E46">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Worksheet'!B$13:B$50)-12),ROWS($L$12:L56)))), "")</f>
        <v/>
      </c>
      <c r="F46" s="92" t="str">
        <f>IF(COUNTBLANK(A46:C46)&lt;&gt;0,"",VLOOKUP(A46,'Equipment List'!A$1:C$106,3,FALSE))</f>
        <v/>
      </c>
      <c r="G46" s="58" t="str">
        <f>IF(F46="Apparatus Equipment",VLOOKUP(E46,'Scoring Chart'!$D$19:$G$29,IF(Tabulations!D46="H",2,IF(Tabulations!D46="M",3,4)),FALSE),IF(F46="Personal Equipment",VLOOKUP(E46,'Scoring Chart'!$D$34:$G$45,IF(Tabulations!D46="H",2,IF(Tabulations!D46="M",3,4)),FALSE),IF(F46="Station Equipment",VLOOKUP(E46,'Scoring Chart'!$D$4:$G$14,IF(Tabulations!D46="H",2,IF(Tabulations!D46="M",3,4)),FALSE),"")))</f>
        <v/>
      </c>
      <c r="H46" s="60" t="str">
        <f>IFERROR((C46/'Budget Worksheet'!BE$6)*G46,"")</f>
        <v/>
      </c>
    </row>
    <row r="47" spans="1:8" x14ac:dyDescent="0.25">
      <c r="A47" s="63" t="str" cm="1">
        <f t="array" ref="A47">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Worksheet'!B$13:B$50)-12),ROWS($L$12:L57)))), "")</f>
        <v/>
      </c>
      <c r="B47" s="58" t="str" cm="1">
        <f t="array" ref="B47">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Worksheet'!B$13:B$50)-12),ROWS($L$12:L57)))), "")</f>
        <v/>
      </c>
      <c r="C47" s="59" t="str" cm="1">
        <f t="array" ref="C47">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Worksheet'!B$13:B$50)-12),ROWS($L$12:L57)))), "")</f>
        <v/>
      </c>
      <c r="D47" s="59" t="str">
        <f>IF(COUNTBLANK(A47:C47)&lt;&gt;0,"",VLOOKUP(A47,'Equipment List'!A$1:B$106,2,FALSE))</f>
        <v/>
      </c>
      <c r="E47" s="92" t="str" cm="1">
        <f t="array" ref="E47">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Worksheet'!B$13:B$50)-12),ROWS($L$12:L57)))), "")</f>
        <v/>
      </c>
      <c r="F47" s="92" t="str">
        <f>IF(COUNTBLANK(A47:C47)&lt;&gt;0,"",VLOOKUP(A47,'Equipment List'!A$1:C$106,3,FALSE))</f>
        <v/>
      </c>
      <c r="G47" s="58" t="str">
        <f>IF(F47="Apparatus Equipment",VLOOKUP(E47,'Scoring Chart'!$D$19:$G$29,IF(Tabulations!D47="H",2,IF(Tabulations!D47="M",3,4)),FALSE),IF(F47="Personal Equipment",VLOOKUP(E47,'Scoring Chart'!$D$34:$G$45,IF(Tabulations!D47="H",2,IF(Tabulations!D47="M",3,4)),FALSE),IF(F47="Station Equipment",VLOOKUP(E47,'Scoring Chart'!$D$4:$G$14,IF(Tabulations!D47="H",2,IF(Tabulations!D47="M",3,4)),FALSE),"")))</f>
        <v/>
      </c>
      <c r="H47" s="60" t="str">
        <f>IFERROR((C47/'Budget Worksheet'!BE$6)*G47,"")</f>
        <v/>
      </c>
    </row>
    <row r="48" spans="1:8" x14ac:dyDescent="0.25">
      <c r="A48" s="63" t="str" cm="1">
        <f t="array" ref="A48">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Worksheet'!B$13:B$50)-12),ROWS($L$12:L58)))), "")</f>
        <v/>
      </c>
      <c r="B48" s="58" t="str" cm="1">
        <f t="array" ref="B48">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Worksheet'!B$13:B$50)-12),ROWS($L$12:L58)))), "")</f>
        <v/>
      </c>
      <c r="C48" s="59" t="str" cm="1">
        <f t="array" ref="C48">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Worksheet'!B$13:B$50)-12),ROWS($L$12:L58)))), "")</f>
        <v/>
      </c>
      <c r="D48" s="59" t="str">
        <f>IF(COUNTBLANK(A48:C48)&lt;&gt;0,"",VLOOKUP(A48,'Equipment List'!A$1:B$106,2,FALSE))</f>
        <v/>
      </c>
      <c r="E48" s="92" t="str" cm="1">
        <f t="array" ref="E48">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Worksheet'!B$13:B$50)-12),ROWS($L$12:L58)))), "")</f>
        <v/>
      </c>
      <c r="F48" s="92" t="str">
        <f>IF(COUNTBLANK(A48:C48)&lt;&gt;0,"",VLOOKUP(A48,'Equipment List'!A$1:C$106,3,FALSE))</f>
        <v/>
      </c>
      <c r="G48" s="58" t="str">
        <f>IF(F48="Apparatus Equipment",VLOOKUP(E48,'Scoring Chart'!$D$19:$G$29,IF(Tabulations!D48="H",2,IF(Tabulations!D48="M",3,4)),FALSE),IF(F48="Personal Equipment",VLOOKUP(E48,'Scoring Chart'!$D$34:$G$45,IF(Tabulations!D48="H",2,IF(Tabulations!D48="M",3,4)),FALSE),IF(F48="Station Equipment",VLOOKUP(E48,'Scoring Chart'!$D$4:$G$14,IF(Tabulations!D48="H",2,IF(Tabulations!D48="M",3,4)),FALSE),"")))</f>
        <v/>
      </c>
      <c r="H48" s="60" t="str">
        <f>IFERROR((C48/'Budget Worksheet'!BE$6)*G48,"")</f>
        <v/>
      </c>
    </row>
    <row r="49" spans="1:8" x14ac:dyDescent="0.25">
      <c r="A49" s="63" t="str" cm="1">
        <f t="array" ref="A49">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Worksheet'!B$13:B$50)-12),ROWS($L$12:L59)))), "")</f>
        <v/>
      </c>
      <c r="B49" s="58" t="str" cm="1">
        <f t="array" ref="B49">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Worksheet'!B$13:B$50)-12),ROWS($L$12:L59)))), "")</f>
        <v/>
      </c>
      <c r="C49" s="59" t="str" cm="1">
        <f t="array" ref="C49">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Worksheet'!B$13:B$50)-12),ROWS($L$12:L59)))), "")</f>
        <v/>
      </c>
      <c r="D49" s="59" t="str">
        <f>IF(COUNTBLANK(A49:C49)&lt;&gt;0,"",VLOOKUP(A49,'Equipment List'!A$1:B$106,2,FALSE))</f>
        <v/>
      </c>
      <c r="E49" s="92" t="str" cm="1">
        <f t="array" ref="E49">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Worksheet'!B$13:B$50)-12),ROWS($L$12:L59)))), "")</f>
        <v/>
      </c>
      <c r="F49" s="92" t="str">
        <f>IF(COUNTBLANK(A49:C49)&lt;&gt;0,"",VLOOKUP(A49,'Equipment List'!A$1:C$106,3,FALSE))</f>
        <v/>
      </c>
      <c r="G49" s="58" t="str">
        <f>IF(F49="Apparatus Equipment",VLOOKUP(E49,'Scoring Chart'!$D$19:$G$29,IF(Tabulations!D49="H",2,IF(Tabulations!D49="M",3,4)),FALSE),IF(F49="Personal Equipment",VLOOKUP(E49,'Scoring Chart'!$D$34:$G$45,IF(Tabulations!D49="H",2,IF(Tabulations!D49="M",3,4)),FALSE),IF(F49="Station Equipment",VLOOKUP(E49,'Scoring Chart'!$D$4:$G$14,IF(Tabulations!D49="H",2,IF(Tabulations!D49="M",3,4)),FALSE),"")))</f>
        <v/>
      </c>
      <c r="H49" s="60" t="str">
        <f>IFERROR((C49/'Budget Worksheet'!BE$6)*G49,"")</f>
        <v/>
      </c>
    </row>
    <row r="50" spans="1:8" x14ac:dyDescent="0.25">
      <c r="A50" s="63" t="str" cm="1">
        <f t="array" ref="A50">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Worksheet'!B$13:B$50)-12),ROWS($L$12:L60)))), "")</f>
        <v/>
      </c>
      <c r="B50" s="58" t="str" cm="1">
        <f t="array" ref="B50">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Worksheet'!B$13:B$50)-12),ROWS($L$12:L60)))), "")</f>
        <v/>
      </c>
      <c r="C50" s="59" t="str" cm="1">
        <f t="array" ref="C50">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Worksheet'!B$13:B$50)-12),ROWS($L$12:L60)))), "")</f>
        <v/>
      </c>
      <c r="D50" s="59" t="str">
        <f>IF(COUNTBLANK(A50:C50)&lt;&gt;0,"",VLOOKUP(A50,'Equipment List'!A$1:B$106,2,FALSE))</f>
        <v/>
      </c>
      <c r="E50" s="92" t="str" cm="1">
        <f t="array" ref="E50">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Worksheet'!B$13:B$50)-12),ROWS($L$12:L60)))), "")</f>
        <v/>
      </c>
      <c r="F50" s="92" t="str">
        <f>IF(COUNTBLANK(A50:C50)&lt;&gt;0,"",VLOOKUP(A50,'Equipment List'!A$1:C$106,3,FALSE))</f>
        <v/>
      </c>
      <c r="G50" s="58" t="str">
        <f>IF(F50="Apparatus Equipment",VLOOKUP(E50,'Scoring Chart'!$D$19:$G$29,IF(Tabulations!D50="H",2,IF(Tabulations!D50="M",3,4)),FALSE),IF(F50="Personal Equipment",VLOOKUP(E50,'Scoring Chart'!$D$34:$G$45,IF(Tabulations!D50="H",2,IF(Tabulations!D50="M",3,4)),FALSE),IF(F50="Station Equipment",VLOOKUP(E50,'Scoring Chart'!$D$4:$G$14,IF(Tabulations!D50="H",2,IF(Tabulations!D50="M",3,4)),FALSE),"")))</f>
        <v/>
      </c>
      <c r="H50" s="60" t="str">
        <f>IFERROR((C50/'Budget Worksheet'!BE$6)*G50,"")</f>
        <v/>
      </c>
    </row>
    <row r="51" spans="1:8" x14ac:dyDescent="0.25">
      <c r="A51" s="63" t="str" cm="1">
        <f t="array" ref="A51">IFERROR(_xlfn.SINGLE(INDEX('Budget Worksheet'!B$13:B$50,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Worksheet'!B$13:B$50)-12),ROWS($L$12:L61)))), "")</f>
        <v/>
      </c>
      <c r="B51" s="58" t="str" cm="1">
        <f t="array" ref="B51">IFERROR(_xlfn.SINGLE(INDEX('Budget Worksheet'!BV$13:BV$50,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Worksheet'!B$13:B$50)-12),ROWS($L$12:L61)))), "")</f>
        <v/>
      </c>
      <c r="C51" s="59" t="str" cm="1">
        <f t="array" ref="C51">IFERROR(_xlfn.SINGLE(INDEX('Budget Worksheet'!CG$13:CG$50,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Worksheet'!B$13:B$50)-12),ROWS($L$12:L61)))), "")</f>
        <v/>
      </c>
      <c r="D51" s="59" t="str">
        <f>IF(COUNTBLANK(A51:C51)&lt;&gt;0,"",VLOOKUP(A51,'Equipment List'!A$1:B$106,2,FALSE))</f>
        <v/>
      </c>
      <c r="E51" s="92" t="str" cm="1">
        <f t="array" ref="E51">IFERROR(_xlfn.SINGLE(INDEX('Budget Worksheet'!AC$13:AC$50, _xlfn.AGGREGATE(15, 3, (('Budget Worksheet'!CG$13:CG$50&lt;&gt;"")/('Budget Worksheet'!CG$13:CG$50&lt;&gt;"")*('Budget Worksheet'!B$13:B$50&lt;&gt;"Personal Equipment")/('Budget Worksheet'!B$13:B$50&lt;&gt;"Personal Equipment")*('Budget Worksheet'!B$13:B$50&lt;&gt;"Station Equipment")/('Budget Worksheet'!B$13:B$50&lt;&gt;"Station Equipment")*('Budget Worksheet'!B$13:B$50&lt;&gt;"Item Description")/('Budget Worksheet'!B$13:B$50&lt;&gt;"Item Description")*('Budget Worksheet'!B$13:B$50&lt;&gt;"")/('Budget Worksheet'!B$13:B$50&lt;&gt;"")*ROW('Budget Worksheet'!B$13:B$50)-12),ROWS($L$12:L61)))), "")</f>
        <v/>
      </c>
      <c r="F51" s="92" t="str">
        <f>IF(COUNTBLANK(A51:C51)&lt;&gt;0,"",VLOOKUP(A51,'Equipment List'!A$1:C$106,3,FALSE))</f>
        <v/>
      </c>
      <c r="G51" s="58" t="str">
        <f>IF(F51="Apparatus Equipment",VLOOKUP(E51,'Scoring Chart'!$D$19:$G$29,IF(Tabulations!D51="H",2,IF(Tabulations!D51="M",3,4)),FALSE),IF(F51="Personal Equipment",VLOOKUP(E51,'Scoring Chart'!$D$34:$G$45,IF(Tabulations!D51="H",2,IF(Tabulations!D51="M",3,4)),FALSE),IF(F51="Station Equipment",VLOOKUP(E51,'Scoring Chart'!$D$4:$G$14,IF(Tabulations!D51="H",2,IF(Tabulations!D51="M",3,4)),FALSE),"")))</f>
        <v/>
      </c>
      <c r="H51" s="60" t="str">
        <f>IFERROR((C51/'Budget Worksheet'!BE$6)*G51,"")</f>
        <v/>
      </c>
    </row>
    <row r="52" spans="1:8" ht="19.5" thickBot="1" x14ac:dyDescent="0.3">
      <c r="A52" s="66" t="s">
        <v>819</v>
      </c>
      <c r="B52" s="67">
        <f>SUM(H2:H51)</f>
        <v>0</v>
      </c>
      <c r="C52" s="68"/>
      <c r="D52" s="68"/>
      <c r="E52" s="71"/>
      <c r="F52" s="71"/>
      <c r="G52" s="69"/>
      <c r="H52" s="70"/>
    </row>
    <row r="53" spans="1:8" ht="18.75" x14ac:dyDescent="0.25">
      <c r="A53" s="252" t="s">
        <v>805</v>
      </c>
      <c r="B53" s="253"/>
      <c r="C53" s="65"/>
    </row>
    <row r="54" spans="1:8" x14ac:dyDescent="0.25">
      <c r="A54" s="47" t="s">
        <v>801</v>
      </c>
      <c r="B54" s="53" t="str">
        <f>IF('Cover Sheet'!L8="", "", 'Cover Sheet'!L8)</f>
        <v/>
      </c>
    </row>
    <row r="55" spans="1:8" x14ac:dyDescent="0.25">
      <c r="A55" s="48" t="s">
        <v>803</v>
      </c>
      <c r="B55" s="53" t="str">
        <f>IF('Cover Sheet'!J10="", "", 'Cover Sheet'!J10)</f>
        <v/>
      </c>
    </row>
    <row r="56" spans="1:8" x14ac:dyDescent="0.25">
      <c r="A56" s="48" t="s">
        <v>802</v>
      </c>
      <c r="B56" s="53" t="str">
        <f>IF('Cover Sheet'!AJ8="", "", 'Cover Sheet'!AJ8)</f>
        <v/>
      </c>
    </row>
    <row r="57" spans="1:8" x14ac:dyDescent="0.25">
      <c r="A57" s="49" t="s">
        <v>804</v>
      </c>
      <c r="B57" s="53" t="str">
        <f>IF('Cover Sheet'!AK10="", "", 'Cover Sheet'!AK10)</f>
        <v/>
      </c>
    </row>
    <row r="58" spans="1:8" x14ac:dyDescent="0.25">
      <c r="A58" s="48" t="s">
        <v>794</v>
      </c>
      <c r="B58" s="53" t="str">
        <f>IF('Cover Sheet'!AC14="", "", 'Cover Sheet'!AC14)</f>
        <v/>
      </c>
    </row>
    <row r="59" spans="1:8" x14ac:dyDescent="0.25">
      <c r="A59" s="48" t="s">
        <v>795</v>
      </c>
      <c r="B59" s="53" t="str">
        <f>IF('Cover Sheet'!I14="","",'Cover Sheet'!I14)</f>
        <v/>
      </c>
    </row>
    <row r="60" spans="1:8" x14ac:dyDescent="0.25">
      <c r="A60" s="48" t="s">
        <v>796</v>
      </c>
      <c r="B60" s="53" t="str">
        <f>IF('Cover Sheet'!J16="", "", 'Cover Sheet'!J16)</f>
        <v/>
      </c>
    </row>
    <row r="61" spans="1:8" x14ac:dyDescent="0.25">
      <c r="A61" s="48" t="s">
        <v>797</v>
      </c>
      <c r="B61" s="53" t="str">
        <f>IF('Cover Sheet'!I18="", "", 'Cover Sheet'!I18)</f>
        <v/>
      </c>
    </row>
    <row r="62" spans="1:8" x14ac:dyDescent="0.25">
      <c r="A62" s="48" t="s">
        <v>798</v>
      </c>
      <c r="B62" s="53" t="str">
        <f>IF('Cover Sheet'!F20="", "", 'Cover Sheet'!F20)</f>
        <v/>
      </c>
    </row>
    <row r="63" spans="1:8" x14ac:dyDescent="0.25">
      <c r="A63" s="50" t="s">
        <v>800</v>
      </c>
      <c r="B63" s="53" t="str">
        <f>IF('Cover Sheet'!AI16="", "", 'Cover Sheet'!AI16)</f>
        <v/>
      </c>
    </row>
    <row r="64" spans="1:8" x14ac:dyDescent="0.25">
      <c r="A64" s="48" t="s">
        <v>799</v>
      </c>
      <c r="B64" s="53" t="str">
        <f>IF('Cover Sheet'!AI18="", "", 'Cover Sheet'!AI18)</f>
        <v/>
      </c>
    </row>
    <row r="65" spans="1:2" x14ac:dyDescent="0.25">
      <c r="A65" s="48" t="s">
        <v>806</v>
      </c>
      <c r="B65" s="53" t="str">
        <f>IF('Cover Sheet'!AC24="", "", 'Cover Sheet'!AC24)</f>
        <v/>
      </c>
    </row>
    <row r="66" spans="1:2" x14ac:dyDescent="0.25">
      <c r="A66" s="48" t="s">
        <v>807</v>
      </c>
      <c r="B66" s="53" t="str">
        <f>IF('Cover Sheet'!I24="", "", 'Cover Sheet'!I24)</f>
        <v/>
      </c>
    </row>
    <row r="67" spans="1:2" x14ac:dyDescent="0.25">
      <c r="A67" s="48" t="s">
        <v>808</v>
      </c>
      <c r="B67" s="53" t="str">
        <f>IF('Cover Sheet'!J26="", "", 'Cover Sheet'!J26)</f>
        <v/>
      </c>
    </row>
    <row r="68" spans="1:2" x14ac:dyDescent="0.25">
      <c r="A68" s="48" t="s">
        <v>809</v>
      </c>
      <c r="B68" s="53" t="str">
        <f>IF('Cover Sheet'!I28="", "", 'Cover Sheet'!I28)</f>
        <v/>
      </c>
    </row>
    <row r="69" spans="1:2" x14ac:dyDescent="0.25">
      <c r="A69" s="48" t="s">
        <v>810</v>
      </c>
      <c r="B69" s="53" t="str">
        <f>IF('Cover Sheet'!F30="", "", 'Cover Sheet'!F30)</f>
        <v/>
      </c>
    </row>
    <row r="70" spans="1:2" x14ac:dyDescent="0.25">
      <c r="A70" s="50" t="s">
        <v>811</v>
      </c>
      <c r="B70" s="53" t="str">
        <f>IF('Cover Sheet'!AI26="", "", 'Cover Sheet'!AI26)</f>
        <v/>
      </c>
    </row>
    <row r="71" spans="1:2" ht="15.75" thickBot="1" x14ac:dyDescent="0.3">
      <c r="A71" s="51" t="s">
        <v>812</v>
      </c>
      <c r="B71" s="54" t="str">
        <f>IF('Cover Sheet'!AI28="", "", 'Cover Sheet'!AI28)</f>
        <v/>
      </c>
    </row>
  </sheetData>
  <autoFilter ref="A1:K52" xr:uid="{856E557C-DC70-4086-AB32-3B78A89AC74D}">
    <filterColumn colId="9" showButton="0"/>
  </autoFilter>
  <mergeCells count="1">
    <mergeCell ref="A53:B5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N366"/>
  <sheetViews>
    <sheetView workbookViewId="0">
      <pane ySplit="1" topLeftCell="A2" activePane="bottomLeft" state="frozen"/>
      <selection activeCell="BC103" sqref="BC103:BG103"/>
      <selection pane="bottomLeft" activeCell="L16" sqref="L16"/>
    </sheetView>
  </sheetViews>
  <sheetFormatPr defaultRowHeight="15" x14ac:dyDescent="0.25"/>
  <cols>
    <col min="1" max="1" width="33" bestFit="1" customWidth="1"/>
    <col min="2" max="2" width="33" customWidth="1"/>
    <col min="3" max="3" width="14.7109375" bestFit="1" customWidth="1"/>
    <col min="4" max="4" width="17.140625" bestFit="1" customWidth="1"/>
    <col min="5" max="5" width="14.85546875" customWidth="1"/>
    <col min="6" max="6" width="14.85546875" style="18" customWidth="1"/>
    <col min="7" max="7" width="13.85546875" style="5" bestFit="1" customWidth="1"/>
    <col min="9" max="9" width="12.42578125" bestFit="1" customWidth="1"/>
    <col min="10" max="10" width="7.5703125" bestFit="1" customWidth="1"/>
    <col min="11" max="11" width="10.140625" bestFit="1" customWidth="1"/>
    <col min="12" max="12" width="12.7109375" bestFit="1" customWidth="1"/>
    <col min="13" max="13" width="43.85546875" customWidth="1"/>
  </cols>
  <sheetData>
    <row r="1" spans="1:14" ht="30" x14ac:dyDescent="0.25">
      <c r="A1" s="1" t="s">
        <v>777</v>
      </c>
      <c r="B1" s="1" t="s">
        <v>778</v>
      </c>
      <c r="C1" s="1" t="s">
        <v>6</v>
      </c>
      <c r="D1" s="1" t="s">
        <v>823</v>
      </c>
      <c r="E1" s="1" t="s">
        <v>378</v>
      </c>
      <c r="F1" s="17" t="s">
        <v>379</v>
      </c>
      <c r="G1" s="17" t="s">
        <v>380</v>
      </c>
      <c r="I1" s="254" t="s">
        <v>360</v>
      </c>
      <c r="J1" s="254"/>
      <c r="K1" s="254"/>
      <c r="L1" s="10"/>
    </row>
    <row r="2" spans="1:14" x14ac:dyDescent="0.25">
      <c r="A2" t="s">
        <v>429</v>
      </c>
      <c r="B2" t="s">
        <v>429</v>
      </c>
      <c r="C2" t="s">
        <v>7</v>
      </c>
      <c r="D2" s="13">
        <v>17062</v>
      </c>
      <c r="E2" s="15">
        <v>1</v>
      </c>
      <c r="F2" s="18">
        <f t="shared" ref="F2:F65" si="0">D2*E2</f>
        <v>17062</v>
      </c>
      <c r="G2" s="5">
        <f t="shared" ref="G2:G33" si="1">IF(F2&lt;2500,$K$3,IF(F2&lt;5000,$K$4,IF(F2&lt;10000,$K$5,IF(F2&lt;30000,$K$6,IF(F2&lt;50000,$K$7,IF(F2&lt;100000,$K$8,$K$9))))))</f>
        <v>19000</v>
      </c>
      <c r="I2" s="12" t="s">
        <v>361</v>
      </c>
      <c r="J2" s="12" t="s">
        <v>362</v>
      </c>
      <c r="K2" s="12" t="s">
        <v>359</v>
      </c>
      <c r="L2" s="11">
        <f>SUM(G2:G366)</f>
        <v>6599000</v>
      </c>
      <c r="N2" s="55" t="s">
        <v>371</v>
      </c>
    </row>
    <row r="3" spans="1:14" x14ac:dyDescent="0.25">
      <c r="A3" t="s">
        <v>430</v>
      </c>
      <c r="B3" t="s">
        <v>430</v>
      </c>
      <c r="C3" t="s">
        <v>8</v>
      </c>
      <c r="D3" s="14">
        <v>24021</v>
      </c>
      <c r="E3" s="16">
        <v>1</v>
      </c>
      <c r="F3" s="18">
        <f t="shared" si="0"/>
        <v>24021</v>
      </c>
      <c r="G3" s="5">
        <f t="shared" si="1"/>
        <v>19000</v>
      </c>
      <c r="I3" s="2" t="s">
        <v>363</v>
      </c>
      <c r="J3" s="3">
        <f t="shared" ref="J3:J9" si="2">COUNTIF($G$2:$G$366, K3)</f>
        <v>69</v>
      </c>
      <c r="K3" s="4">
        <v>10500</v>
      </c>
      <c r="L3" s="11"/>
      <c r="M3" s="5"/>
      <c r="N3" t="s">
        <v>372</v>
      </c>
    </row>
    <row r="4" spans="1:14" x14ac:dyDescent="0.25">
      <c r="A4" t="s">
        <v>427</v>
      </c>
      <c r="B4" t="s">
        <v>427</v>
      </c>
      <c r="C4" t="s">
        <v>9</v>
      </c>
      <c r="D4" s="13">
        <v>10559</v>
      </c>
      <c r="E4" s="15">
        <v>1</v>
      </c>
      <c r="F4" s="18">
        <f t="shared" si="0"/>
        <v>10559</v>
      </c>
      <c r="G4" s="5">
        <f t="shared" si="1"/>
        <v>19000</v>
      </c>
      <c r="I4" s="2" t="s">
        <v>364</v>
      </c>
      <c r="J4" s="3">
        <f t="shared" si="2"/>
        <v>40</v>
      </c>
      <c r="K4" s="4">
        <v>12500</v>
      </c>
      <c r="L4" s="11"/>
      <c r="M4" s="5"/>
    </row>
    <row r="5" spans="1:14" x14ac:dyDescent="0.25">
      <c r="A5" t="s">
        <v>431</v>
      </c>
      <c r="B5" t="s">
        <v>431</v>
      </c>
      <c r="C5" t="s">
        <v>10</v>
      </c>
      <c r="D5" s="13">
        <v>8166</v>
      </c>
      <c r="E5" s="15">
        <v>1</v>
      </c>
      <c r="F5" s="18">
        <f t="shared" si="0"/>
        <v>8166</v>
      </c>
      <c r="G5" s="5">
        <f t="shared" si="1"/>
        <v>15500</v>
      </c>
      <c r="I5" s="2" t="s">
        <v>365</v>
      </c>
      <c r="J5" s="3">
        <f t="shared" si="2"/>
        <v>70</v>
      </c>
      <c r="K5" s="4">
        <v>15500</v>
      </c>
      <c r="L5" s="11"/>
      <c r="M5" s="5"/>
    </row>
    <row r="6" spans="1:14" x14ac:dyDescent="0.25">
      <c r="A6" t="s">
        <v>432</v>
      </c>
      <c r="B6" t="s">
        <v>432</v>
      </c>
      <c r="C6" t="s">
        <v>11</v>
      </c>
      <c r="D6" s="13">
        <v>28692</v>
      </c>
      <c r="E6" s="15">
        <v>1</v>
      </c>
      <c r="F6" s="18">
        <f t="shared" si="0"/>
        <v>28692</v>
      </c>
      <c r="G6" s="5">
        <f t="shared" si="1"/>
        <v>19000</v>
      </c>
      <c r="I6" s="2" t="s">
        <v>366</v>
      </c>
      <c r="J6" s="3">
        <f t="shared" si="2"/>
        <v>127</v>
      </c>
      <c r="K6" s="4">
        <v>19000</v>
      </c>
      <c r="L6" s="11"/>
      <c r="M6" s="5"/>
    </row>
    <row r="7" spans="1:14" x14ac:dyDescent="0.25">
      <c r="A7" t="s">
        <v>433</v>
      </c>
      <c r="B7" t="s">
        <v>433</v>
      </c>
      <c r="C7" t="s">
        <v>12</v>
      </c>
      <c r="D7" s="13">
        <v>486</v>
      </c>
      <c r="E7" s="15">
        <v>1</v>
      </c>
      <c r="F7" s="18">
        <f t="shared" si="0"/>
        <v>486</v>
      </c>
      <c r="G7" s="5">
        <f t="shared" si="1"/>
        <v>10500</v>
      </c>
      <c r="I7" s="2" t="s">
        <v>367</v>
      </c>
      <c r="J7" s="3">
        <f t="shared" si="2"/>
        <v>32</v>
      </c>
      <c r="K7" s="4">
        <v>25000</v>
      </c>
      <c r="L7" s="11"/>
      <c r="M7" s="5"/>
    </row>
    <row r="8" spans="1:14" x14ac:dyDescent="0.25">
      <c r="A8" t="s">
        <v>434</v>
      </c>
      <c r="B8" t="s">
        <v>434</v>
      </c>
      <c r="C8" t="s">
        <v>13</v>
      </c>
      <c r="D8" s="13">
        <v>17366</v>
      </c>
      <c r="E8" s="15">
        <v>1</v>
      </c>
      <c r="F8" s="18">
        <f t="shared" si="0"/>
        <v>17366</v>
      </c>
      <c r="G8" s="5">
        <f t="shared" si="1"/>
        <v>19000</v>
      </c>
      <c r="I8" s="2" t="s">
        <v>368</v>
      </c>
      <c r="J8" s="3">
        <f t="shared" si="2"/>
        <v>17</v>
      </c>
      <c r="K8" s="4">
        <v>35000</v>
      </c>
      <c r="L8" s="11"/>
      <c r="M8" s="5"/>
    </row>
    <row r="9" spans="1:14" x14ac:dyDescent="0.25">
      <c r="A9" t="s">
        <v>435</v>
      </c>
      <c r="B9" t="s">
        <v>435</v>
      </c>
      <c r="C9" t="s">
        <v>14</v>
      </c>
      <c r="D9" s="13">
        <v>39263</v>
      </c>
      <c r="E9" s="15">
        <v>1</v>
      </c>
      <c r="F9" s="18">
        <f t="shared" si="0"/>
        <v>39263</v>
      </c>
      <c r="G9" s="5">
        <f t="shared" si="1"/>
        <v>25000</v>
      </c>
      <c r="I9" s="2" t="s">
        <v>369</v>
      </c>
      <c r="J9" s="3">
        <f t="shared" si="2"/>
        <v>9</v>
      </c>
      <c r="K9" s="4">
        <v>50000</v>
      </c>
      <c r="L9" s="11"/>
      <c r="M9" s="5"/>
    </row>
    <row r="10" spans="1:14" x14ac:dyDescent="0.25">
      <c r="A10" t="s">
        <v>436</v>
      </c>
      <c r="B10" t="s">
        <v>436</v>
      </c>
      <c r="C10" t="s">
        <v>15</v>
      </c>
      <c r="D10" s="13">
        <v>36569</v>
      </c>
      <c r="E10" s="15">
        <v>1</v>
      </c>
      <c r="F10" s="18">
        <f t="shared" si="0"/>
        <v>36569</v>
      </c>
      <c r="G10" s="5">
        <f t="shared" si="1"/>
        <v>25000</v>
      </c>
    </row>
    <row r="11" spans="1:14" x14ac:dyDescent="0.25">
      <c r="A11" t="s">
        <v>437</v>
      </c>
      <c r="B11" t="s">
        <v>437</v>
      </c>
      <c r="C11" t="s">
        <v>16</v>
      </c>
      <c r="D11" s="13">
        <v>439</v>
      </c>
      <c r="E11" s="15">
        <v>1</v>
      </c>
      <c r="F11" s="18">
        <f t="shared" si="0"/>
        <v>439</v>
      </c>
      <c r="G11" s="5">
        <f t="shared" si="1"/>
        <v>10500</v>
      </c>
    </row>
    <row r="12" spans="1:14" x14ac:dyDescent="0.25">
      <c r="A12" t="s">
        <v>438</v>
      </c>
      <c r="B12" t="s">
        <v>438</v>
      </c>
      <c r="C12" t="s">
        <v>17</v>
      </c>
      <c r="D12" s="13">
        <v>46308</v>
      </c>
      <c r="E12" s="15">
        <v>1</v>
      </c>
      <c r="F12" s="18">
        <f t="shared" si="0"/>
        <v>46308</v>
      </c>
      <c r="G12" s="5">
        <f t="shared" si="1"/>
        <v>25000</v>
      </c>
    </row>
    <row r="13" spans="1:14" x14ac:dyDescent="0.25">
      <c r="A13" t="s">
        <v>439</v>
      </c>
      <c r="B13" t="s">
        <v>439</v>
      </c>
      <c r="C13" t="s">
        <v>18</v>
      </c>
      <c r="D13" s="13">
        <v>6315</v>
      </c>
      <c r="E13" s="15">
        <v>1</v>
      </c>
      <c r="F13" s="18">
        <f t="shared" si="0"/>
        <v>6315</v>
      </c>
      <c r="G13" s="5">
        <f t="shared" si="1"/>
        <v>15500</v>
      </c>
    </row>
    <row r="14" spans="1:14" x14ac:dyDescent="0.25">
      <c r="A14" t="s">
        <v>440</v>
      </c>
      <c r="B14" t="s">
        <v>440</v>
      </c>
      <c r="C14" t="s">
        <v>19</v>
      </c>
      <c r="D14" s="13">
        <v>3193</v>
      </c>
      <c r="E14" s="15">
        <v>1</v>
      </c>
      <c r="F14" s="18">
        <f t="shared" si="0"/>
        <v>3193</v>
      </c>
      <c r="G14" s="5">
        <f t="shared" si="1"/>
        <v>12500</v>
      </c>
    </row>
    <row r="15" spans="1:14" x14ac:dyDescent="0.25">
      <c r="A15" t="s">
        <v>441</v>
      </c>
      <c r="B15" t="s">
        <v>441</v>
      </c>
      <c r="C15" t="s">
        <v>20</v>
      </c>
      <c r="D15" s="13">
        <v>1695</v>
      </c>
      <c r="E15" s="15">
        <v>1</v>
      </c>
      <c r="F15" s="18">
        <f t="shared" si="0"/>
        <v>1695</v>
      </c>
      <c r="G15" s="5">
        <f t="shared" si="1"/>
        <v>10500</v>
      </c>
    </row>
    <row r="16" spans="1:14" x14ac:dyDescent="0.25">
      <c r="A16" t="s">
        <v>442</v>
      </c>
      <c r="B16" t="s">
        <v>442</v>
      </c>
      <c r="C16" t="s">
        <v>21</v>
      </c>
      <c r="D16" s="13">
        <v>18832</v>
      </c>
      <c r="E16" s="15">
        <v>1</v>
      </c>
      <c r="F16" s="18">
        <f t="shared" si="0"/>
        <v>18832</v>
      </c>
      <c r="G16" s="5">
        <f t="shared" si="1"/>
        <v>19000</v>
      </c>
    </row>
    <row r="17" spans="1:7" x14ac:dyDescent="0.25">
      <c r="A17" t="s">
        <v>443</v>
      </c>
      <c r="B17" t="s">
        <v>443</v>
      </c>
      <c r="C17" t="s">
        <v>22</v>
      </c>
      <c r="D17" s="13">
        <v>11945</v>
      </c>
      <c r="E17" s="15">
        <v>1</v>
      </c>
      <c r="F17" s="18">
        <f t="shared" si="0"/>
        <v>11945</v>
      </c>
      <c r="G17" s="5">
        <f t="shared" si="1"/>
        <v>19000</v>
      </c>
    </row>
    <row r="18" spans="1:7" x14ac:dyDescent="0.25">
      <c r="A18" t="s">
        <v>444</v>
      </c>
      <c r="B18" t="s">
        <v>444</v>
      </c>
      <c r="C18" t="s">
        <v>23</v>
      </c>
      <c r="D18" s="13">
        <v>46461</v>
      </c>
      <c r="E18" s="15">
        <v>1</v>
      </c>
      <c r="F18" s="18">
        <f t="shared" si="0"/>
        <v>46461</v>
      </c>
      <c r="G18" s="5">
        <f t="shared" si="1"/>
        <v>25000</v>
      </c>
    </row>
    <row r="19" spans="1:7" x14ac:dyDescent="0.25">
      <c r="A19" t="s">
        <v>445</v>
      </c>
      <c r="B19" t="s">
        <v>445</v>
      </c>
      <c r="C19" t="s">
        <v>24</v>
      </c>
      <c r="D19" s="13">
        <v>16889</v>
      </c>
      <c r="E19" s="15">
        <v>1</v>
      </c>
      <c r="F19" s="18">
        <f t="shared" si="0"/>
        <v>16889</v>
      </c>
      <c r="G19" s="5">
        <f t="shared" si="1"/>
        <v>19000</v>
      </c>
    </row>
    <row r="20" spans="1:7" x14ac:dyDescent="0.25">
      <c r="A20" t="s">
        <v>766</v>
      </c>
      <c r="B20" t="s">
        <v>766</v>
      </c>
      <c r="C20" t="s">
        <v>25</v>
      </c>
      <c r="D20" s="13">
        <v>4777</v>
      </c>
      <c r="E20" s="15">
        <v>1</v>
      </c>
      <c r="F20" s="18">
        <f t="shared" si="0"/>
        <v>4777</v>
      </c>
      <c r="G20" s="5">
        <f t="shared" si="1"/>
        <v>12500</v>
      </c>
    </row>
    <row r="21" spans="1:7" x14ac:dyDescent="0.25">
      <c r="A21" t="s">
        <v>446</v>
      </c>
      <c r="B21" t="s">
        <v>446</v>
      </c>
      <c r="C21" t="s">
        <v>26</v>
      </c>
      <c r="D21" s="13">
        <v>8479</v>
      </c>
      <c r="E21" s="15">
        <v>1</v>
      </c>
      <c r="F21" s="18">
        <f t="shared" si="0"/>
        <v>8479</v>
      </c>
      <c r="G21" s="5">
        <f t="shared" si="1"/>
        <v>15500</v>
      </c>
    </row>
    <row r="22" spans="1:7" x14ac:dyDescent="0.25">
      <c r="A22" t="s">
        <v>447</v>
      </c>
      <c r="B22" t="s">
        <v>447</v>
      </c>
      <c r="C22" t="s">
        <v>27</v>
      </c>
      <c r="D22" s="13">
        <v>48916</v>
      </c>
      <c r="E22" s="15">
        <v>7.0000000000000007E-2</v>
      </c>
      <c r="F22" s="18">
        <f t="shared" si="0"/>
        <v>3424.1200000000003</v>
      </c>
      <c r="G22" s="5">
        <f t="shared" si="1"/>
        <v>12500</v>
      </c>
    </row>
    <row r="23" spans="1:7" x14ac:dyDescent="0.25">
      <c r="A23" t="s">
        <v>448</v>
      </c>
      <c r="B23" t="s">
        <v>448</v>
      </c>
      <c r="C23" t="s">
        <v>28</v>
      </c>
      <c r="D23" s="13">
        <v>5530</v>
      </c>
      <c r="E23" s="15">
        <v>1</v>
      </c>
      <c r="F23" s="18">
        <f t="shared" si="0"/>
        <v>5530</v>
      </c>
      <c r="G23" s="5">
        <f t="shared" si="1"/>
        <v>15500</v>
      </c>
    </row>
    <row r="24" spans="1:7" x14ac:dyDescent="0.25">
      <c r="A24" t="s">
        <v>449</v>
      </c>
      <c r="B24" t="s">
        <v>449</v>
      </c>
      <c r="C24" t="s">
        <v>29</v>
      </c>
      <c r="D24" s="13">
        <v>1931</v>
      </c>
      <c r="E24" s="15">
        <v>1</v>
      </c>
      <c r="F24" s="18">
        <f t="shared" si="0"/>
        <v>1931</v>
      </c>
      <c r="G24" s="5">
        <f t="shared" si="1"/>
        <v>10500</v>
      </c>
    </row>
    <row r="25" spans="1:7" x14ac:dyDescent="0.25">
      <c r="A25" t="s">
        <v>450</v>
      </c>
      <c r="B25" t="s">
        <v>450</v>
      </c>
      <c r="C25" t="s">
        <v>30</v>
      </c>
      <c r="D25" s="13">
        <v>14383</v>
      </c>
      <c r="E25" s="15">
        <v>1</v>
      </c>
      <c r="F25" s="18">
        <f t="shared" si="0"/>
        <v>14383</v>
      </c>
      <c r="G25" s="5">
        <f t="shared" si="1"/>
        <v>19000</v>
      </c>
    </row>
    <row r="26" spans="1:7" x14ac:dyDescent="0.25">
      <c r="A26" t="s">
        <v>451</v>
      </c>
      <c r="B26" t="s">
        <v>451</v>
      </c>
      <c r="C26" t="s">
        <v>31</v>
      </c>
      <c r="D26" s="13">
        <v>15350</v>
      </c>
      <c r="E26" s="15">
        <v>1</v>
      </c>
      <c r="F26" s="18">
        <f t="shared" si="0"/>
        <v>15350</v>
      </c>
      <c r="G26" s="5">
        <f t="shared" si="1"/>
        <v>19000</v>
      </c>
    </row>
    <row r="27" spans="1:7" x14ac:dyDescent="0.25">
      <c r="A27" t="s">
        <v>452</v>
      </c>
      <c r="B27" t="s">
        <v>452</v>
      </c>
      <c r="C27" t="s">
        <v>32</v>
      </c>
      <c r="D27" s="13">
        <v>16945</v>
      </c>
      <c r="E27" s="15">
        <v>1</v>
      </c>
      <c r="F27" s="18">
        <f t="shared" si="0"/>
        <v>16945</v>
      </c>
      <c r="G27" s="5">
        <f t="shared" si="1"/>
        <v>19000</v>
      </c>
    </row>
    <row r="28" spans="1:7" x14ac:dyDescent="0.25">
      <c r="A28" t="s">
        <v>453</v>
      </c>
      <c r="B28" t="s">
        <v>453</v>
      </c>
      <c r="C28" t="s">
        <v>33</v>
      </c>
      <c r="D28" s="13">
        <v>27295</v>
      </c>
      <c r="E28" s="15">
        <v>1</v>
      </c>
      <c r="F28" s="18">
        <f t="shared" si="0"/>
        <v>27295</v>
      </c>
      <c r="G28" s="5">
        <f t="shared" si="1"/>
        <v>19000</v>
      </c>
    </row>
    <row r="29" spans="1:7" x14ac:dyDescent="0.25">
      <c r="A29" t="s">
        <v>454</v>
      </c>
      <c r="B29" t="s">
        <v>454</v>
      </c>
      <c r="C29" t="s">
        <v>34</v>
      </c>
      <c r="D29" s="13">
        <v>6764</v>
      </c>
      <c r="E29" s="15">
        <v>1</v>
      </c>
      <c r="F29" s="18">
        <f t="shared" si="0"/>
        <v>6764</v>
      </c>
      <c r="G29" s="5">
        <f t="shared" si="1"/>
        <v>15500</v>
      </c>
    </row>
    <row r="30" spans="1:7" x14ac:dyDescent="0.25">
      <c r="A30" t="s">
        <v>455</v>
      </c>
      <c r="B30" t="s">
        <v>455</v>
      </c>
      <c r="C30" t="s">
        <v>35</v>
      </c>
      <c r="D30" s="13">
        <v>3158</v>
      </c>
      <c r="E30" s="15">
        <v>1</v>
      </c>
      <c r="F30" s="18">
        <f t="shared" si="0"/>
        <v>3158</v>
      </c>
      <c r="G30" s="5">
        <f t="shared" si="1"/>
        <v>12500</v>
      </c>
    </row>
    <row r="31" spans="1:7" x14ac:dyDescent="0.25">
      <c r="A31" t="s">
        <v>791</v>
      </c>
      <c r="B31" t="s">
        <v>791</v>
      </c>
      <c r="C31" t="s">
        <v>36</v>
      </c>
      <c r="D31" s="13">
        <v>2102</v>
      </c>
      <c r="E31" s="15">
        <v>1</v>
      </c>
      <c r="F31" s="18">
        <f t="shared" si="0"/>
        <v>2102</v>
      </c>
      <c r="G31" s="5">
        <f t="shared" si="1"/>
        <v>10500</v>
      </c>
    </row>
    <row r="32" spans="1:7" x14ac:dyDescent="0.25">
      <c r="A32" t="s">
        <v>456</v>
      </c>
      <c r="B32" t="s">
        <v>456</v>
      </c>
      <c r="C32" t="s">
        <v>37</v>
      </c>
      <c r="D32" s="13">
        <v>42670</v>
      </c>
      <c r="E32" s="15">
        <v>1</v>
      </c>
      <c r="F32" s="18">
        <f t="shared" si="0"/>
        <v>42670</v>
      </c>
      <c r="G32" s="5">
        <f t="shared" si="1"/>
        <v>25000</v>
      </c>
    </row>
    <row r="33" spans="1:7" x14ac:dyDescent="0.25">
      <c r="A33" t="s">
        <v>457</v>
      </c>
      <c r="B33" t="s">
        <v>457</v>
      </c>
      <c r="C33" t="s">
        <v>38</v>
      </c>
      <c r="D33" s="13">
        <v>42119</v>
      </c>
      <c r="E33" s="15">
        <v>1</v>
      </c>
      <c r="F33" s="18">
        <f t="shared" si="0"/>
        <v>42119</v>
      </c>
      <c r="G33" s="5">
        <f t="shared" si="1"/>
        <v>25000</v>
      </c>
    </row>
    <row r="34" spans="1:7" x14ac:dyDescent="0.25">
      <c r="A34" t="s">
        <v>458</v>
      </c>
      <c r="B34" t="s">
        <v>458</v>
      </c>
      <c r="C34" t="s">
        <v>39</v>
      </c>
      <c r="D34" s="13">
        <v>9208</v>
      </c>
      <c r="E34" s="15">
        <v>1</v>
      </c>
      <c r="F34" s="18">
        <f t="shared" si="0"/>
        <v>9208</v>
      </c>
      <c r="G34" s="5">
        <f t="shared" ref="G34:G65" si="3">IF(F34&lt;2500,$K$3,IF(F34&lt;5000,$K$4,IF(F34&lt;10000,$K$5,IF(F34&lt;30000,$K$6,IF(F34&lt;50000,$K$7,IF(F34&lt;100000,$K$8,$K$9))))))</f>
        <v>15500</v>
      </c>
    </row>
    <row r="35" spans="1:7" x14ac:dyDescent="0.25">
      <c r="A35" t="s">
        <v>459</v>
      </c>
      <c r="B35" t="s">
        <v>459</v>
      </c>
      <c r="C35" t="s">
        <v>40</v>
      </c>
      <c r="D35" s="13">
        <v>1215</v>
      </c>
      <c r="E35" s="15">
        <v>1</v>
      </c>
      <c r="F35" s="18">
        <f t="shared" si="0"/>
        <v>1215</v>
      </c>
      <c r="G35" s="5">
        <f t="shared" si="3"/>
        <v>10500</v>
      </c>
    </row>
    <row r="36" spans="1:7" x14ac:dyDescent="0.25">
      <c r="A36" t="s">
        <v>460</v>
      </c>
      <c r="B36" t="s">
        <v>460</v>
      </c>
      <c r="C36" t="s">
        <v>41</v>
      </c>
      <c r="D36" s="13">
        <v>5665</v>
      </c>
      <c r="E36" s="15">
        <v>1</v>
      </c>
      <c r="F36" s="18">
        <f t="shared" si="0"/>
        <v>5665</v>
      </c>
      <c r="G36" s="5">
        <f t="shared" si="3"/>
        <v>15500</v>
      </c>
    </row>
    <row r="37" spans="1:7" x14ac:dyDescent="0.25">
      <c r="A37" t="s">
        <v>789</v>
      </c>
      <c r="B37" t="s">
        <v>790</v>
      </c>
      <c r="D37" s="13">
        <v>12448</v>
      </c>
      <c r="E37" s="15">
        <v>0.23</v>
      </c>
      <c r="F37" s="18">
        <f t="shared" si="0"/>
        <v>2863.04</v>
      </c>
      <c r="G37" s="5">
        <f t="shared" si="3"/>
        <v>12500</v>
      </c>
    </row>
    <row r="38" spans="1:7" x14ac:dyDescent="0.25">
      <c r="A38" t="s">
        <v>461</v>
      </c>
      <c r="B38" t="s">
        <v>461</v>
      </c>
      <c r="C38" t="s">
        <v>42</v>
      </c>
      <c r="D38" s="13">
        <v>675647</v>
      </c>
      <c r="E38" s="15">
        <v>1</v>
      </c>
      <c r="F38" s="18">
        <f t="shared" si="0"/>
        <v>675647</v>
      </c>
      <c r="G38" s="5">
        <f t="shared" si="3"/>
        <v>50000</v>
      </c>
    </row>
    <row r="39" spans="1:7" x14ac:dyDescent="0.25">
      <c r="A39" t="s">
        <v>462</v>
      </c>
      <c r="B39" t="s">
        <v>462</v>
      </c>
      <c r="C39" t="s">
        <v>43</v>
      </c>
      <c r="D39" s="13">
        <v>20452</v>
      </c>
      <c r="E39" s="15">
        <v>1</v>
      </c>
      <c r="F39" s="18">
        <f t="shared" si="0"/>
        <v>20452</v>
      </c>
      <c r="G39" s="5">
        <f t="shared" si="3"/>
        <v>19000</v>
      </c>
    </row>
    <row r="40" spans="1:7" x14ac:dyDescent="0.25">
      <c r="A40" t="s">
        <v>463</v>
      </c>
      <c r="B40" t="s">
        <v>463</v>
      </c>
      <c r="C40" t="s">
        <v>44</v>
      </c>
      <c r="D40" s="13">
        <v>5506</v>
      </c>
      <c r="E40" s="15">
        <v>1</v>
      </c>
      <c r="F40" s="18">
        <f t="shared" si="0"/>
        <v>5506</v>
      </c>
      <c r="G40" s="5">
        <f t="shared" si="3"/>
        <v>15500</v>
      </c>
    </row>
    <row r="41" spans="1:7" x14ac:dyDescent="0.25">
      <c r="A41" t="s">
        <v>464</v>
      </c>
      <c r="B41" t="s">
        <v>464</v>
      </c>
      <c r="C41" t="s">
        <v>45</v>
      </c>
      <c r="D41" s="13">
        <v>8203</v>
      </c>
      <c r="E41" s="15">
        <v>1</v>
      </c>
      <c r="F41" s="18">
        <f t="shared" si="0"/>
        <v>8203</v>
      </c>
      <c r="G41" s="5">
        <f t="shared" si="3"/>
        <v>15500</v>
      </c>
    </row>
    <row r="42" spans="1:7" x14ac:dyDescent="0.25">
      <c r="A42" t="s">
        <v>465</v>
      </c>
      <c r="B42" t="s">
        <v>465</v>
      </c>
      <c r="C42" t="s">
        <v>46</v>
      </c>
      <c r="D42" s="13">
        <v>4849</v>
      </c>
      <c r="E42" s="15">
        <v>1</v>
      </c>
      <c r="F42" s="18">
        <f t="shared" si="0"/>
        <v>4849</v>
      </c>
      <c r="G42" s="5">
        <f t="shared" si="3"/>
        <v>12500</v>
      </c>
    </row>
    <row r="43" spans="1:7" x14ac:dyDescent="0.25">
      <c r="A43" t="s">
        <v>466</v>
      </c>
      <c r="B43" t="s">
        <v>466</v>
      </c>
      <c r="C43" t="s">
        <v>47</v>
      </c>
      <c r="D43" s="13">
        <v>39143</v>
      </c>
      <c r="E43" s="15">
        <v>1</v>
      </c>
      <c r="F43" s="18">
        <f t="shared" si="0"/>
        <v>39143</v>
      </c>
      <c r="G43" s="5">
        <f t="shared" si="3"/>
        <v>25000</v>
      </c>
    </row>
    <row r="44" spans="1:7" x14ac:dyDescent="0.25">
      <c r="A44" t="s">
        <v>467</v>
      </c>
      <c r="B44" t="s">
        <v>467</v>
      </c>
      <c r="C44" t="s">
        <v>48</v>
      </c>
      <c r="D44" s="13">
        <v>10318</v>
      </c>
      <c r="E44" s="15">
        <v>1</v>
      </c>
      <c r="F44" s="18">
        <f t="shared" si="0"/>
        <v>10318</v>
      </c>
      <c r="G44" s="5">
        <f t="shared" si="3"/>
        <v>19000</v>
      </c>
    </row>
    <row r="45" spans="1:7" x14ac:dyDescent="0.25">
      <c r="A45" t="s">
        <v>764</v>
      </c>
      <c r="B45" t="s">
        <v>764</v>
      </c>
      <c r="C45" t="s">
        <v>49</v>
      </c>
      <c r="D45" s="13">
        <v>28633</v>
      </c>
      <c r="E45" s="15">
        <v>1</v>
      </c>
      <c r="F45" s="18">
        <f t="shared" si="0"/>
        <v>28633</v>
      </c>
      <c r="G45" s="5">
        <f t="shared" si="3"/>
        <v>19000</v>
      </c>
    </row>
    <row r="46" spans="1:7" x14ac:dyDescent="0.25">
      <c r="A46" t="s">
        <v>468</v>
      </c>
      <c r="B46" t="s">
        <v>468</v>
      </c>
      <c r="C46" t="s">
        <v>50</v>
      </c>
      <c r="D46" s="13">
        <v>3694</v>
      </c>
      <c r="E46" s="15">
        <v>1</v>
      </c>
      <c r="F46" s="18">
        <f t="shared" si="0"/>
        <v>3694</v>
      </c>
      <c r="G46" s="5">
        <f t="shared" si="3"/>
        <v>12500</v>
      </c>
    </row>
    <row r="47" spans="1:7" x14ac:dyDescent="0.25">
      <c r="A47" t="s">
        <v>765</v>
      </c>
      <c r="B47" t="s">
        <v>765</v>
      </c>
      <c r="C47" t="s">
        <v>51</v>
      </c>
      <c r="D47" s="13">
        <v>105643</v>
      </c>
      <c r="E47" s="15">
        <v>1</v>
      </c>
      <c r="F47" s="18">
        <f t="shared" si="0"/>
        <v>105643</v>
      </c>
      <c r="G47" s="5">
        <f t="shared" si="3"/>
        <v>50000</v>
      </c>
    </row>
    <row r="48" spans="1:7" x14ac:dyDescent="0.25">
      <c r="A48" t="s">
        <v>469</v>
      </c>
      <c r="B48" t="s">
        <v>469</v>
      </c>
      <c r="C48" t="s">
        <v>52</v>
      </c>
      <c r="D48" s="13">
        <v>3439</v>
      </c>
      <c r="E48" s="15">
        <v>1</v>
      </c>
      <c r="F48" s="18">
        <f t="shared" si="0"/>
        <v>3439</v>
      </c>
      <c r="G48" s="5">
        <f t="shared" si="3"/>
        <v>12500</v>
      </c>
    </row>
    <row r="49" spans="1:7" x14ac:dyDescent="0.25">
      <c r="A49" t="s">
        <v>470</v>
      </c>
      <c r="B49" t="s">
        <v>470</v>
      </c>
      <c r="C49" t="s">
        <v>53</v>
      </c>
      <c r="D49" s="13">
        <v>63191</v>
      </c>
      <c r="E49" s="15">
        <v>1</v>
      </c>
      <c r="F49" s="18">
        <f t="shared" si="0"/>
        <v>63191</v>
      </c>
      <c r="G49" s="5">
        <f t="shared" si="3"/>
        <v>35000</v>
      </c>
    </row>
    <row r="50" spans="1:7" x14ac:dyDescent="0.25">
      <c r="A50" t="s">
        <v>54</v>
      </c>
      <c r="B50" t="s">
        <v>54</v>
      </c>
      <c r="C50" t="s">
        <v>55</v>
      </c>
      <c r="D50" s="13">
        <v>1816</v>
      </c>
      <c r="E50" s="15">
        <v>0.47</v>
      </c>
      <c r="F50" s="18">
        <f t="shared" si="0"/>
        <v>853.52</v>
      </c>
      <c r="G50" s="5">
        <f t="shared" si="3"/>
        <v>10500</v>
      </c>
    </row>
    <row r="51" spans="1:7" x14ac:dyDescent="0.25">
      <c r="A51" t="s">
        <v>471</v>
      </c>
      <c r="B51" t="s">
        <v>471</v>
      </c>
      <c r="C51" t="s">
        <v>56</v>
      </c>
      <c r="D51" s="13">
        <v>26377</v>
      </c>
      <c r="E51" s="15">
        <v>1</v>
      </c>
      <c r="F51" s="18">
        <f t="shared" si="0"/>
        <v>26377</v>
      </c>
      <c r="G51" s="5">
        <f t="shared" si="3"/>
        <v>19000</v>
      </c>
    </row>
    <row r="52" spans="1:7" x14ac:dyDescent="0.25">
      <c r="A52" t="s">
        <v>472</v>
      </c>
      <c r="B52" t="s">
        <v>472</v>
      </c>
      <c r="C52" t="s">
        <v>57</v>
      </c>
      <c r="D52" s="13">
        <v>118403</v>
      </c>
      <c r="E52" s="15">
        <v>1</v>
      </c>
      <c r="F52" s="18">
        <f t="shared" si="0"/>
        <v>118403</v>
      </c>
      <c r="G52" s="5">
        <f t="shared" si="3"/>
        <v>50000</v>
      </c>
    </row>
    <row r="53" spans="1:7" x14ac:dyDescent="0.25">
      <c r="A53" t="s">
        <v>473</v>
      </c>
      <c r="B53" t="s">
        <v>473</v>
      </c>
      <c r="C53" t="s">
        <v>58</v>
      </c>
      <c r="D53" s="13">
        <v>24370</v>
      </c>
      <c r="E53" s="15">
        <v>1</v>
      </c>
      <c r="F53" s="18">
        <f t="shared" si="0"/>
        <v>24370</v>
      </c>
      <c r="G53" s="5">
        <f t="shared" si="3"/>
        <v>19000</v>
      </c>
    </row>
    <row r="54" spans="1:7" x14ac:dyDescent="0.25">
      <c r="A54" t="s">
        <v>474</v>
      </c>
      <c r="B54" t="s">
        <v>474</v>
      </c>
      <c r="C54" t="s">
        <v>59</v>
      </c>
      <c r="D54" s="13">
        <v>5237</v>
      </c>
      <c r="E54" s="15">
        <v>1</v>
      </c>
      <c r="F54" s="18">
        <f t="shared" si="0"/>
        <v>5237</v>
      </c>
      <c r="G54" s="5">
        <f t="shared" si="3"/>
        <v>15500</v>
      </c>
    </row>
    <row r="55" spans="1:7" x14ac:dyDescent="0.25">
      <c r="A55" t="s">
        <v>475</v>
      </c>
      <c r="B55" t="s">
        <v>475</v>
      </c>
      <c r="C55" t="s">
        <v>60</v>
      </c>
      <c r="D55" s="13">
        <v>11645</v>
      </c>
      <c r="E55" s="15">
        <v>1</v>
      </c>
      <c r="F55" s="18">
        <f t="shared" si="0"/>
        <v>11645</v>
      </c>
      <c r="G55" s="5">
        <f t="shared" si="3"/>
        <v>19000</v>
      </c>
    </row>
    <row r="56" spans="1:7" x14ac:dyDescent="0.25">
      <c r="A56" t="s">
        <v>769</v>
      </c>
      <c r="B56" t="s">
        <v>779</v>
      </c>
      <c r="D56" s="13">
        <v>48916</v>
      </c>
      <c r="E56" s="15">
        <v>0.51</v>
      </c>
      <c r="F56" s="18">
        <f t="shared" si="0"/>
        <v>24947.16</v>
      </c>
      <c r="G56" s="5">
        <f t="shared" si="3"/>
        <v>19000</v>
      </c>
    </row>
    <row r="57" spans="1:7" x14ac:dyDescent="0.25">
      <c r="A57" t="s">
        <v>476</v>
      </c>
      <c r="B57" t="s">
        <v>476</v>
      </c>
      <c r="C57" t="s">
        <v>61</v>
      </c>
      <c r="D57" s="13">
        <v>1185</v>
      </c>
      <c r="E57" s="15">
        <v>1</v>
      </c>
      <c r="F57" s="18">
        <f t="shared" si="0"/>
        <v>1185</v>
      </c>
      <c r="G57" s="5">
        <f t="shared" si="3"/>
        <v>10500</v>
      </c>
    </row>
    <row r="58" spans="1:7" x14ac:dyDescent="0.25">
      <c r="A58" t="s">
        <v>477</v>
      </c>
      <c r="B58" t="s">
        <v>477</v>
      </c>
      <c r="C58" t="s">
        <v>62</v>
      </c>
      <c r="D58" s="13">
        <v>13315</v>
      </c>
      <c r="E58" s="15">
        <v>1</v>
      </c>
      <c r="F58" s="18">
        <f t="shared" si="0"/>
        <v>13315</v>
      </c>
      <c r="G58" s="5">
        <f t="shared" si="3"/>
        <v>19000</v>
      </c>
    </row>
    <row r="59" spans="1:7" x14ac:dyDescent="0.25">
      <c r="A59" t="s">
        <v>478</v>
      </c>
      <c r="B59" t="s">
        <v>478</v>
      </c>
      <c r="C59" t="s">
        <v>63</v>
      </c>
      <c r="D59" s="13">
        <v>6594</v>
      </c>
      <c r="E59" s="15">
        <v>1</v>
      </c>
      <c r="F59" s="18">
        <f t="shared" si="0"/>
        <v>6594</v>
      </c>
      <c r="G59" s="5">
        <f t="shared" si="3"/>
        <v>15500</v>
      </c>
    </row>
    <row r="60" spans="1:7" x14ac:dyDescent="0.25">
      <c r="A60" t="s">
        <v>479</v>
      </c>
      <c r="B60" t="s">
        <v>479</v>
      </c>
      <c r="C60" t="s">
        <v>64</v>
      </c>
      <c r="D60" s="13">
        <v>36392</v>
      </c>
      <c r="E60" s="15">
        <v>1</v>
      </c>
      <c r="F60" s="18">
        <f t="shared" si="0"/>
        <v>36392</v>
      </c>
      <c r="G60" s="5">
        <f t="shared" si="3"/>
        <v>25000</v>
      </c>
    </row>
    <row r="61" spans="1:7" x14ac:dyDescent="0.25">
      <c r="A61" t="s">
        <v>480</v>
      </c>
      <c r="B61" t="s">
        <v>480</v>
      </c>
      <c r="C61" t="s">
        <v>65</v>
      </c>
      <c r="D61" s="13">
        <v>40787</v>
      </c>
      <c r="E61" s="15">
        <v>1</v>
      </c>
      <c r="F61" s="18">
        <f t="shared" si="0"/>
        <v>40787</v>
      </c>
      <c r="G61" s="5">
        <f t="shared" si="3"/>
        <v>25000</v>
      </c>
    </row>
    <row r="62" spans="1:7" x14ac:dyDescent="0.25">
      <c r="A62" t="s">
        <v>481</v>
      </c>
      <c r="B62" t="s">
        <v>481</v>
      </c>
      <c r="C62" t="s">
        <v>66</v>
      </c>
      <c r="D62" s="13">
        <v>3258</v>
      </c>
      <c r="E62" s="15">
        <v>1</v>
      </c>
      <c r="F62" s="18">
        <f t="shared" si="0"/>
        <v>3258</v>
      </c>
      <c r="G62" s="5">
        <f t="shared" si="3"/>
        <v>12500</v>
      </c>
    </row>
    <row r="63" spans="1:7" x14ac:dyDescent="0.25">
      <c r="A63" t="s">
        <v>767</v>
      </c>
      <c r="B63" t="s">
        <v>767</v>
      </c>
      <c r="C63" t="s">
        <v>67</v>
      </c>
      <c r="D63" s="13">
        <v>1228</v>
      </c>
      <c r="E63" s="15">
        <v>1</v>
      </c>
      <c r="F63" s="18">
        <f t="shared" si="0"/>
        <v>1228</v>
      </c>
      <c r="G63" s="5">
        <f t="shared" si="3"/>
        <v>10500</v>
      </c>
    </row>
    <row r="64" spans="1:7" x14ac:dyDescent="0.25">
      <c r="A64" t="s">
        <v>768</v>
      </c>
      <c r="B64" t="s">
        <v>768</v>
      </c>
      <c r="C64" t="s">
        <v>68</v>
      </c>
      <c r="D64" s="13">
        <v>1186</v>
      </c>
      <c r="E64" s="15">
        <v>1</v>
      </c>
      <c r="F64" s="18">
        <f t="shared" si="0"/>
        <v>1186</v>
      </c>
      <c r="G64" s="5">
        <f t="shared" si="3"/>
        <v>10500</v>
      </c>
    </row>
    <row r="65" spans="1:7" x14ac:dyDescent="0.25">
      <c r="A65" t="s">
        <v>482</v>
      </c>
      <c r="B65" t="s">
        <v>482</v>
      </c>
      <c r="C65" t="s">
        <v>69</v>
      </c>
      <c r="D65" s="13">
        <v>55560</v>
      </c>
      <c r="E65" s="15">
        <v>1</v>
      </c>
      <c r="F65" s="18">
        <f t="shared" si="0"/>
        <v>55560</v>
      </c>
      <c r="G65" s="5">
        <f t="shared" si="3"/>
        <v>35000</v>
      </c>
    </row>
    <row r="66" spans="1:7" x14ac:dyDescent="0.25">
      <c r="A66" t="s">
        <v>483</v>
      </c>
      <c r="B66" t="s">
        <v>483</v>
      </c>
      <c r="C66" t="s">
        <v>70</v>
      </c>
      <c r="D66" s="13">
        <v>1212</v>
      </c>
      <c r="E66" s="15">
        <v>1</v>
      </c>
      <c r="F66" s="18">
        <f t="shared" ref="F66:F129" si="4">D66*E66</f>
        <v>1212</v>
      </c>
      <c r="G66" s="5">
        <f t="shared" ref="G66:G97" si="5">IF(F66&lt;2500,$K$3,IF(F66&lt;5000,$K$4,IF(F66&lt;10000,$K$5,IF(F66&lt;30000,$K$6,IF(F66&lt;50000,$K$7,IF(F66&lt;100000,$K$8,$K$9))))))</f>
        <v>10500</v>
      </c>
    </row>
    <row r="67" spans="1:7" x14ac:dyDescent="0.25">
      <c r="A67" t="s">
        <v>820</v>
      </c>
      <c r="B67" t="s">
        <v>820</v>
      </c>
      <c r="C67" t="s">
        <v>71</v>
      </c>
      <c r="D67" s="13">
        <v>1657</v>
      </c>
      <c r="E67" s="15">
        <v>1</v>
      </c>
      <c r="F67" s="18">
        <f t="shared" si="4"/>
        <v>1657</v>
      </c>
      <c r="G67" s="5">
        <f t="shared" si="5"/>
        <v>10500</v>
      </c>
    </row>
    <row r="68" spans="1:7" x14ac:dyDescent="0.25">
      <c r="A68" t="s">
        <v>484</v>
      </c>
      <c r="B68" t="s">
        <v>484</v>
      </c>
      <c r="C68" t="s">
        <v>72</v>
      </c>
      <c r="D68" s="13">
        <v>15428</v>
      </c>
      <c r="E68" s="15">
        <v>1</v>
      </c>
      <c r="F68" s="18">
        <f t="shared" si="4"/>
        <v>15428</v>
      </c>
      <c r="G68" s="5">
        <f t="shared" si="5"/>
        <v>19000</v>
      </c>
    </row>
    <row r="69" spans="1:7" x14ac:dyDescent="0.25">
      <c r="A69" t="s">
        <v>485</v>
      </c>
      <c r="B69" t="s">
        <v>485</v>
      </c>
      <c r="C69" t="s">
        <v>73</v>
      </c>
      <c r="D69" s="13">
        <v>8381</v>
      </c>
      <c r="E69" s="15">
        <v>1</v>
      </c>
      <c r="F69" s="18">
        <f t="shared" si="4"/>
        <v>8381</v>
      </c>
      <c r="G69" s="5">
        <f t="shared" si="5"/>
        <v>15500</v>
      </c>
    </row>
    <row r="70" spans="1:7" x14ac:dyDescent="0.25">
      <c r="A70" t="s">
        <v>780</v>
      </c>
      <c r="B70" t="s">
        <v>780</v>
      </c>
      <c r="C70" t="s">
        <v>74</v>
      </c>
      <c r="D70" s="13">
        <v>1606</v>
      </c>
      <c r="E70" s="15">
        <v>1</v>
      </c>
      <c r="F70" s="18">
        <f t="shared" si="4"/>
        <v>1606</v>
      </c>
      <c r="G70" s="5">
        <f t="shared" si="5"/>
        <v>10500</v>
      </c>
    </row>
    <row r="71" spans="1:7" x14ac:dyDescent="0.25">
      <c r="A71" t="s">
        <v>486</v>
      </c>
      <c r="B71" t="s">
        <v>486</v>
      </c>
      <c r="C71" t="s">
        <v>75</v>
      </c>
      <c r="D71" s="13">
        <v>18491</v>
      </c>
      <c r="E71" s="15">
        <v>1</v>
      </c>
      <c r="F71" s="18">
        <f t="shared" si="4"/>
        <v>18491</v>
      </c>
      <c r="G71" s="5">
        <f t="shared" si="5"/>
        <v>19000</v>
      </c>
    </row>
    <row r="72" spans="1:7" x14ac:dyDescent="0.25">
      <c r="A72" t="s">
        <v>770</v>
      </c>
      <c r="B72" t="s">
        <v>770</v>
      </c>
      <c r="C72" t="s">
        <v>76</v>
      </c>
      <c r="D72" s="46">
        <v>1761</v>
      </c>
      <c r="E72" s="15">
        <v>1</v>
      </c>
      <c r="F72" s="18">
        <f t="shared" si="4"/>
        <v>1761</v>
      </c>
      <c r="G72" s="5">
        <f t="shared" si="5"/>
        <v>10500</v>
      </c>
    </row>
    <row r="73" spans="1:7" x14ac:dyDescent="0.25">
      <c r="A73" t="s">
        <v>771</v>
      </c>
      <c r="B73" t="s">
        <v>771</v>
      </c>
      <c r="D73" s="13">
        <v>48916</v>
      </c>
      <c r="E73" s="15">
        <v>7.0000000000000007E-2</v>
      </c>
      <c r="F73" s="18">
        <f t="shared" si="4"/>
        <v>3424.1200000000003</v>
      </c>
      <c r="G73" s="5">
        <f t="shared" si="5"/>
        <v>12500</v>
      </c>
    </row>
    <row r="74" spans="1:7" x14ac:dyDescent="0.25">
      <c r="A74" t="s">
        <v>772</v>
      </c>
      <c r="B74" t="s">
        <v>772</v>
      </c>
      <c r="C74" t="s">
        <v>77</v>
      </c>
      <c r="D74" s="13">
        <v>829</v>
      </c>
      <c r="E74" s="15">
        <v>1</v>
      </c>
      <c r="F74" s="18">
        <f t="shared" si="4"/>
        <v>829</v>
      </c>
      <c r="G74" s="5">
        <f t="shared" si="5"/>
        <v>10500</v>
      </c>
    </row>
    <row r="75" spans="1:7" x14ac:dyDescent="0.25">
      <c r="A75" t="s">
        <v>487</v>
      </c>
      <c r="B75" t="s">
        <v>487</v>
      </c>
      <c r="C75" t="s">
        <v>78</v>
      </c>
      <c r="D75" s="13">
        <v>6330</v>
      </c>
      <c r="E75" s="15">
        <v>1</v>
      </c>
      <c r="F75" s="18">
        <f t="shared" si="4"/>
        <v>6330</v>
      </c>
      <c r="G75" s="5">
        <f t="shared" si="5"/>
        <v>15500</v>
      </c>
    </row>
    <row r="76" spans="1:7" x14ac:dyDescent="0.25">
      <c r="A76" t="s">
        <v>488</v>
      </c>
      <c r="B76" t="s">
        <v>488</v>
      </c>
      <c r="C76" t="s">
        <v>79</v>
      </c>
      <c r="D76" s="13">
        <v>28087</v>
      </c>
      <c r="E76" s="15">
        <v>1</v>
      </c>
      <c r="F76" s="18">
        <f t="shared" si="4"/>
        <v>28087</v>
      </c>
      <c r="G76" s="5">
        <f t="shared" si="5"/>
        <v>19000</v>
      </c>
    </row>
    <row r="77" spans="1:7" x14ac:dyDescent="0.25">
      <c r="A77" t="s">
        <v>375</v>
      </c>
      <c r="B77" t="s">
        <v>781</v>
      </c>
      <c r="C77" t="s">
        <v>80</v>
      </c>
      <c r="D77" s="13">
        <v>33783</v>
      </c>
      <c r="E77" s="15">
        <v>0.39</v>
      </c>
      <c r="F77" s="18">
        <f t="shared" si="4"/>
        <v>13175.37</v>
      </c>
      <c r="G77" s="5">
        <f t="shared" si="5"/>
        <v>19000</v>
      </c>
    </row>
    <row r="78" spans="1:7" x14ac:dyDescent="0.25">
      <c r="A78" t="s">
        <v>376</v>
      </c>
      <c r="B78" t="s">
        <v>840</v>
      </c>
      <c r="D78" s="13">
        <v>33783</v>
      </c>
      <c r="E78" s="15">
        <v>0.08</v>
      </c>
      <c r="F78" s="18">
        <v>6350</v>
      </c>
      <c r="G78" s="5">
        <f t="shared" si="5"/>
        <v>15500</v>
      </c>
    </row>
    <row r="79" spans="1:7" x14ac:dyDescent="0.25">
      <c r="A79" t="s">
        <v>377</v>
      </c>
      <c r="B79" t="s">
        <v>782</v>
      </c>
      <c r="D79" s="13">
        <v>33783</v>
      </c>
      <c r="E79" s="15">
        <v>0.53</v>
      </c>
      <c r="F79" s="18">
        <f t="shared" si="4"/>
        <v>17904.990000000002</v>
      </c>
      <c r="G79" s="5">
        <f t="shared" si="5"/>
        <v>19000</v>
      </c>
    </row>
    <row r="80" spans="1:7" x14ac:dyDescent="0.25">
      <c r="A80" t="s">
        <v>774</v>
      </c>
      <c r="B80" t="s">
        <v>774</v>
      </c>
      <c r="C80" t="s">
        <v>81</v>
      </c>
      <c r="D80" s="13">
        <v>25364</v>
      </c>
      <c r="E80" s="15">
        <v>1</v>
      </c>
      <c r="F80" s="18">
        <f t="shared" si="4"/>
        <v>25364</v>
      </c>
      <c r="G80" s="5">
        <f t="shared" si="5"/>
        <v>19000</v>
      </c>
    </row>
    <row r="81" spans="1:7" x14ac:dyDescent="0.25">
      <c r="A81" t="s">
        <v>775</v>
      </c>
      <c r="B81" t="s">
        <v>775</v>
      </c>
      <c r="C81" t="s">
        <v>82</v>
      </c>
      <c r="D81" s="13">
        <v>5090</v>
      </c>
      <c r="E81" s="15">
        <v>0.55000000000000004</v>
      </c>
      <c r="F81" s="18">
        <f t="shared" si="4"/>
        <v>2799.5</v>
      </c>
      <c r="G81" s="5">
        <f t="shared" si="5"/>
        <v>12500</v>
      </c>
    </row>
    <row r="82" spans="1:7" x14ac:dyDescent="0.25">
      <c r="A82" t="s">
        <v>489</v>
      </c>
      <c r="B82" t="s">
        <v>489</v>
      </c>
      <c r="C82" t="s">
        <v>83</v>
      </c>
      <c r="D82" s="13">
        <v>14674</v>
      </c>
      <c r="E82" s="15">
        <v>1</v>
      </c>
      <c r="F82" s="18">
        <f t="shared" si="4"/>
        <v>14674</v>
      </c>
      <c r="G82" s="5">
        <f t="shared" si="5"/>
        <v>19000</v>
      </c>
    </row>
    <row r="83" spans="1:7" x14ac:dyDescent="0.25">
      <c r="A83" t="s">
        <v>792</v>
      </c>
      <c r="B83" t="s">
        <v>783</v>
      </c>
      <c r="D83" s="13">
        <v>1969</v>
      </c>
      <c r="E83" s="15">
        <v>1</v>
      </c>
      <c r="F83" s="18">
        <f t="shared" si="4"/>
        <v>1969</v>
      </c>
      <c r="G83" s="5">
        <f t="shared" si="5"/>
        <v>10500</v>
      </c>
    </row>
    <row r="84" spans="1:7" x14ac:dyDescent="0.25">
      <c r="A84" t="s">
        <v>490</v>
      </c>
      <c r="B84" t="s">
        <v>490</v>
      </c>
      <c r="C84" t="s">
        <v>84</v>
      </c>
      <c r="D84" s="13">
        <v>8101</v>
      </c>
      <c r="E84" s="15">
        <v>1</v>
      </c>
      <c r="F84" s="18">
        <f t="shared" si="4"/>
        <v>8101</v>
      </c>
      <c r="G84" s="5">
        <f t="shared" si="5"/>
        <v>15500</v>
      </c>
    </row>
    <row r="85" spans="1:7" x14ac:dyDescent="0.25">
      <c r="A85" t="s">
        <v>491</v>
      </c>
      <c r="B85" t="s">
        <v>491</v>
      </c>
      <c r="C85" t="s">
        <v>85</v>
      </c>
      <c r="D85" s="13">
        <v>8983</v>
      </c>
      <c r="E85" s="15">
        <v>1</v>
      </c>
      <c r="F85" s="18">
        <f t="shared" si="4"/>
        <v>8983</v>
      </c>
      <c r="G85" s="5">
        <f t="shared" si="5"/>
        <v>15500</v>
      </c>
    </row>
    <row r="86" spans="1:7" x14ac:dyDescent="0.25">
      <c r="A86" t="s">
        <v>492</v>
      </c>
      <c r="B86" t="s">
        <v>492</v>
      </c>
      <c r="C86" t="s">
        <v>86</v>
      </c>
      <c r="D86" s="13">
        <v>5923</v>
      </c>
      <c r="E86" s="15">
        <v>1</v>
      </c>
      <c r="F86" s="18">
        <f t="shared" si="4"/>
        <v>5923</v>
      </c>
      <c r="G86" s="5">
        <f t="shared" si="5"/>
        <v>15500</v>
      </c>
    </row>
    <row r="87" spans="1:7" x14ac:dyDescent="0.25">
      <c r="A87" t="s">
        <v>493</v>
      </c>
      <c r="B87" t="s">
        <v>493</v>
      </c>
      <c r="C87" t="s">
        <v>87</v>
      </c>
      <c r="D87" s="13">
        <v>32617</v>
      </c>
      <c r="E87" s="15">
        <v>1</v>
      </c>
      <c r="F87" s="18">
        <f t="shared" si="4"/>
        <v>32617</v>
      </c>
      <c r="G87" s="5">
        <f t="shared" si="5"/>
        <v>25000</v>
      </c>
    </row>
    <row r="88" spans="1:7" x14ac:dyDescent="0.25">
      <c r="A88" t="s">
        <v>494</v>
      </c>
      <c r="B88" t="s">
        <v>494</v>
      </c>
      <c r="C88" t="s">
        <v>88</v>
      </c>
      <c r="D88" s="13">
        <v>11921</v>
      </c>
      <c r="E88" s="15">
        <v>1</v>
      </c>
      <c r="F88" s="18">
        <f t="shared" si="4"/>
        <v>11921</v>
      </c>
      <c r="G88" s="5">
        <f t="shared" si="5"/>
        <v>19000</v>
      </c>
    </row>
    <row r="89" spans="1:7" x14ac:dyDescent="0.25">
      <c r="A89" t="s">
        <v>495</v>
      </c>
      <c r="B89" t="s">
        <v>495</v>
      </c>
      <c r="C89" t="s">
        <v>89</v>
      </c>
      <c r="D89" s="13">
        <v>3358</v>
      </c>
      <c r="E89" s="15">
        <v>1</v>
      </c>
      <c r="F89" s="18">
        <f t="shared" si="4"/>
        <v>3358</v>
      </c>
      <c r="G89" s="5">
        <f t="shared" si="5"/>
        <v>12500</v>
      </c>
    </row>
    <row r="90" spans="1:7" x14ac:dyDescent="0.25">
      <c r="A90" t="s">
        <v>496</v>
      </c>
      <c r="B90" t="s">
        <v>496</v>
      </c>
      <c r="C90" t="s">
        <v>90</v>
      </c>
      <c r="D90" s="13">
        <v>16090</v>
      </c>
      <c r="E90" s="15">
        <v>1</v>
      </c>
      <c r="F90" s="18">
        <f t="shared" si="4"/>
        <v>16090</v>
      </c>
      <c r="G90" s="5">
        <f t="shared" si="5"/>
        <v>19000</v>
      </c>
    </row>
    <row r="91" spans="1:7" x14ac:dyDescent="0.25">
      <c r="A91" t="s">
        <v>497</v>
      </c>
      <c r="B91" t="s">
        <v>497</v>
      </c>
      <c r="C91" t="s">
        <v>91</v>
      </c>
      <c r="D91" s="13">
        <v>14440</v>
      </c>
      <c r="E91" s="15">
        <v>1</v>
      </c>
      <c r="F91" s="18">
        <f t="shared" si="4"/>
        <v>14440</v>
      </c>
      <c r="G91" s="5">
        <f t="shared" si="5"/>
        <v>19000</v>
      </c>
    </row>
    <row r="92" spans="1:7" x14ac:dyDescent="0.25">
      <c r="A92" t="s">
        <v>498</v>
      </c>
      <c r="B92" t="s">
        <v>498</v>
      </c>
      <c r="C92" t="s">
        <v>92</v>
      </c>
      <c r="D92" s="13">
        <v>2224</v>
      </c>
      <c r="E92" s="15">
        <v>1</v>
      </c>
      <c r="F92" s="18">
        <f t="shared" si="4"/>
        <v>2224</v>
      </c>
      <c r="G92" s="5">
        <f t="shared" si="5"/>
        <v>10500</v>
      </c>
    </row>
    <row r="93" spans="1:7" x14ac:dyDescent="0.25">
      <c r="A93" t="s">
        <v>499</v>
      </c>
      <c r="B93" t="s">
        <v>499</v>
      </c>
      <c r="C93" t="s">
        <v>93</v>
      </c>
      <c r="D93" s="13">
        <v>16430</v>
      </c>
      <c r="E93" s="15">
        <v>1</v>
      </c>
      <c r="F93" s="18">
        <f t="shared" si="4"/>
        <v>16430</v>
      </c>
      <c r="G93" s="5">
        <f t="shared" si="5"/>
        <v>19000</v>
      </c>
    </row>
    <row r="94" spans="1:7" x14ac:dyDescent="0.25">
      <c r="A94" t="s">
        <v>500</v>
      </c>
      <c r="B94" t="s">
        <v>500</v>
      </c>
      <c r="C94" t="s">
        <v>94</v>
      </c>
      <c r="D94" s="13">
        <v>5752</v>
      </c>
      <c r="E94" s="15">
        <v>1</v>
      </c>
      <c r="F94" s="18">
        <f t="shared" si="4"/>
        <v>5752</v>
      </c>
      <c r="G94" s="5">
        <f t="shared" si="5"/>
        <v>15500</v>
      </c>
    </row>
    <row r="95" spans="1:7" x14ac:dyDescent="0.25">
      <c r="A95" t="s">
        <v>501</v>
      </c>
      <c r="B95" t="s">
        <v>501</v>
      </c>
      <c r="C95" t="s">
        <v>95</v>
      </c>
      <c r="D95" s="13">
        <v>16211</v>
      </c>
      <c r="E95" s="15">
        <v>1</v>
      </c>
      <c r="F95" s="18">
        <f t="shared" si="4"/>
        <v>16211</v>
      </c>
      <c r="G95" s="5">
        <f t="shared" si="5"/>
        <v>19000</v>
      </c>
    </row>
    <row r="96" spans="1:7" x14ac:dyDescent="0.25">
      <c r="A96" t="s">
        <v>502</v>
      </c>
      <c r="B96" t="s">
        <v>502</v>
      </c>
      <c r="C96" t="s">
        <v>96</v>
      </c>
      <c r="D96" s="13">
        <v>25058</v>
      </c>
      <c r="E96" s="15">
        <v>1</v>
      </c>
      <c r="F96" s="18">
        <f t="shared" si="4"/>
        <v>25058</v>
      </c>
      <c r="G96" s="5">
        <f t="shared" si="5"/>
        <v>19000</v>
      </c>
    </row>
    <row r="97" spans="1:7" x14ac:dyDescent="0.25">
      <c r="A97" t="s">
        <v>503</v>
      </c>
      <c r="B97" t="s">
        <v>503</v>
      </c>
      <c r="C97" t="s">
        <v>97</v>
      </c>
      <c r="D97" s="13">
        <v>5168</v>
      </c>
      <c r="E97" s="15">
        <v>1</v>
      </c>
      <c r="F97" s="18">
        <f t="shared" si="4"/>
        <v>5168</v>
      </c>
      <c r="G97" s="5">
        <f t="shared" si="5"/>
        <v>15500</v>
      </c>
    </row>
    <row r="98" spans="1:7" x14ac:dyDescent="0.25">
      <c r="A98" t="s">
        <v>504</v>
      </c>
      <c r="B98" t="s">
        <v>504</v>
      </c>
      <c r="C98" t="s">
        <v>98</v>
      </c>
      <c r="D98" s="13">
        <v>1372</v>
      </c>
      <c r="E98" s="15">
        <v>1</v>
      </c>
      <c r="F98" s="18">
        <f t="shared" si="4"/>
        <v>1372</v>
      </c>
      <c r="G98" s="5">
        <f t="shared" ref="G98:G129" si="6">IF(F98&lt;2500,$K$3,IF(F98&lt;5000,$K$4,IF(F98&lt;10000,$K$5,IF(F98&lt;30000,$K$6,IF(F98&lt;50000,$K$7,IF(F98&lt;100000,$K$8,$K$9))))))</f>
        <v>10500</v>
      </c>
    </row>
    <row r="99" spans="1:7" x14ac:dyDescent="0.25">
      <c r="A99" t="s">
        <v>505</v>
      </c>
      <c r="B99" t="s">
        <v>505</v>
      </c>
      <c r="C99" t="s">
        <v>99</v>
      </c>
      <c r="D99" s="13">
        <v>1665</v>
      </c>
      <c r="E99" s="15">
        <v>1</v>
      </c>
      <c r="F99" s="18">
        <f t="shared" si="4"/>
        <v>1665</v>
      </c>
      <c r="G99" s="5">
        <f t="shared" si="6"/>
        <v>10500</v>
      </c>
    </row>
    <row r="100" spans="1:7" x14ac:dyDescent="0.25">
      <c r="A100" t="s">
        <v>506</v>
      </c>
      <c r="B100" t="s">
        <v>506</v>
      </c>
      <c r="C100" t="s">
        <v>100</v>
      </c>
      <c r="D100" s="13">
        <v>3675</v>
      </c>
      <c r="E100" s="15">
        <v>1</v>
      </c>
      <c r="F100" s="18">
        <f t="shared" si="4"/>
        <v>3675</v>
      </c>
      <c r="G100" s="5">
        <f t="shared" si="6"/>
        <v>12500</v>
      </c>
    </row>
    <row r="101" spans="1:7" x14ac:dyDescent="0.25">
      <c r="A101" t="s">
        <v>507</v>
      </c>
      <c r="B101" t="s">
        <v>507</v>
      </c>
      <c r="C101" t="s">
        <v>101</v>
      </c>
      <c r="D101" s="13">
        <v>49075</v>
      </c>
      <c r="E101" s="15">
        <v>1</v>
      </c>
      <c r="F101" s="18">
        <f t="shared" si="4"/>
        <v>49075</v>
      </c>
      <c r="G101" s="5">
        <f t="shared" si="6"/>
        <v>25000</v>
      </c>
    </row>
    <row r="102" spans="1:7" x14ac:dyDescent="0.25">
      <c r="A102" t="s">
        <v>508</v>
      </c>
      <c r="B102" t="s">
        <v>508</v>
      </c>
      <c r="C102" t="s">
        <v>102</v>
      </c>
      <c r="D102" s="13">
        <v>15924</v>
      </c>
      <c r="E102" s="15">
        <v>1</v>
      </c>
      <c r="F102" s="18">
        <f t="shared" si="4"/>
        <v>15924</v>
      </c>
      <c r="G102" s="5">
        <f t="shared" si="6"/>
        <v>19000</v>
      </c>
    </row>
    <row r="103" spans="1:7" x14ac:dyDescent="0.25">
      <c r="A103" t="s">
        <v>509</v>
      </c>
      <c r="B103" t="s">
        <v>509</v>
      </c>
      <c r="C103" t="s">
        <v>103</v>
      </c>
      <c r="D103" s="13">
        <v>94000</v>
      </c>
      <c r="E103" s="15">
        <v>1</v>
      </c>
      <c r="F103" s="18">
        <f t="shared" si="4"/>
        <v>94000</v>
      </c>
      <c r="G103" s="5">
        <f t="shared" si="6"/>
        <v>35000</v>
      </c>
    </row>
    <row r="104" spans="1:7" x14ac:dyDescent="0.25">
      <c r="A104" t="s">
        <v>510</v>
      </c>
      <c r="B104" t="s">
        <v>510</v>
      </c>
      <c r="C104" t="s">
        <v>104</v>
      </c>
      <c r="D104" s="13">
        <v>32517</v>
      </c>
      <c r="E104" s="15">
        <v>1</v>
      </c>
      <c r="F104" s="18">
        <f t="shared" si="4"/>
        <v>32517</v>
      </c>
      <c r="G104" s="5">
        <f t="shared" si="6"/>
        <v>25000</v>
      </c>
    </row>
    <row r="105" spans="1:7" x14ac:dyDescent="0.25">
      <c r="A105" t="s">
        <v>511</v>
      </c>
      <c r="B105" t="s">
        <v>511</v>
      </c>
      <c r="C105" t="s">
        <v>105</v>
      </c>
      <c r="D105" s="13">
        <v>41946</v>
      </c>
      <c r="E105" s="15">
        <v>1</v>
      </c>
      <c r="F105" s="18">
        <f t="shared" si="4"/>
        <v>41946</v>
      </c>
      <c r="G105" s="5">
        <f t="shared" si="6"/>
        <v>25000</v>
      </c>
    </row>
    <row r="106" spans="1:7" x14ac:dyDescent="0.25">
      <c r="A106" t="s">
        <v>512</v>
      </c>
      <c r="B106" t="s">
        <v>512</v>
      </c>
      <c r="C106" t="s">
        <v>106</v>
      </c>
      <c r="D106" s="13">
        <v>694</v>
      </c>
      <c r="E106" s="15">
        <v>1</v>
      </c>
      <c r="F106" s="18">
        <f t="shared" si="4"/>
        <v>694</v>
      </c>
      <c r="G106" s="5">
        <f t="shared" si="6"/>
        <v>10500</v>
      </c>
    </row>
    <row r="107" spans="1:7" x14ac:dyDescent="0.25">
      <c r="A107" t="s">
        <v>513</v>
      </c>
      <c r="B107" t="s">
        <v>513</v>
      </c>
      <c r="C107" t="s">
        <v>107</v>
      </c>
      <c r="D107" s="13">
        <v>18618</v>
      </c>
      <c r="E107" s="15">
        <v>1</v>
      </c>
      <c r="F107" s="18">
        <f t="shared" si="4"/>
        <v>18618</v>
      </c>
      <c r="G107" s="5">
        <f t="shared" si="6"/>
        <v>19000</v>
      </c>
    </row>
    <row r="108" spans="1:7" x14ac:dyDescent="0.25">
      <c r="A108" t="s">
        <v>514</v>
      </c>
      <c r="B108" t="s">
        <v>514</v>
      </c>
      <c r="C108" t="s">
        <v>108</v>
      </c>
      <c r="D108" s="13">
        <v>72362</v>
      </c>
      <c r="E108" s="15">
        <v>1</v>
      </c>
      <c r="F108" s="18">
        <f t="shared" si="4"/>
        <v>72362</v>
      </c>
      <c r="G108" s="5">
        <f t="shared" si="6"/>
        <v>35000</v>
      </c>
    </row>
    <row r="109" spans="1:7" x14ac:dyDescent="0.25">
      <c r="A109" t="s">
        <v>515</v>
      </c>
      <c r="B109" t="s">
        <v>515</v>
      </c>
      <c r="C109" t="s">
        <v>109</v>
      </c>
      <c r="D109" s="13">
        <v>33261</v>
      </c>
      <c r="E109" s="15">
        <v>1</v>
      </c>
      <c r="F109" s="18">
        <f t="shared" si="4"/>
        <v>33261</v>
      </c>
      <c r="G109" s="5">
        <f t="shared" si="6"/>
        <v>25000</v>
      </c>
    </row>
    <row r="110" spans="1:7" x14ac:dyDescent="0.25">
      <c r="A110" t="s">
        <v>516</v>
      </c>
      <c r="B110" t="s">
        <v>516</v>
      </c>
      <c r="C110" t="s">
        <v>110</v>
      </c>
      <c r="D110" s="13">
        <v>9206</v>
      </c>
      <c r="E110" s="15">
        <v>1</v>
      </c>
      <c r="F110" s="18">
        <f t="shared" si="4"/>
        <v>9206</v>
      </c>
      <c r="G110" s="5">
        <f t="shared" si="6"/>
        <v>15500</v>
      </c>
    </row>
    <row r="111" spans="1:7" x14ac:dyDescent="0.25">
      <c r="A111" t="s">
        <v>517</v>
      </c>
      <c r="B111" t="s">
        <v>517</v>
      </c>
      <c r="C111" t="s">
        <v>111</v>
      </c>
      <c r="D111" s="13">
        <v>21287</v>
      </c>
      <c r="E111" s="15">
        <v>1</v>
      </c>
      <c r="F111" s="18">
        <f t="shared" si="4"/>
        <v>21287</v>
      </c>
      <c r="G111" s="5">
        <f t="shared" si="6"/>
        <v>19000</v>
      </c>
    </row>
    <row r="112" spans="1:7" x14ac:dyDescent="0.25">
      <c r="A112" t="s">
        <v>518</v>
      </c>
      <c r="B112" t="s">
        <v>518</v>
      </c>
      <c r="C112" t="s">
        <v>112</v>
      </c>
      <c r="D112" s="13">
        <v>8470</v>
      </c>
      <c r="E112" s="15">
        <v>1</v>
      </c>
      <c r="F112" s="18">
        <f t="shared" si="4"/>
        <v>8470</v>
      </c>
      <c r="G112" s="5">
        <f t="shared" si="6"/>
        <v>15500</v>
      </c>
    </row>
    <row r="113" spans="1:7" x14ac:dyDescent="0.25">
      <c r="A113" t="s">
        <v>519</v>
      </c>
      <c r="B113" t="s">
        <v>519</v>
      </c>
      <c r="C113" t="s">
        <v>113</v>
      </c>
      <c r="D113" s="13">
        <v>1551</v>
      </c>
      <c r="E113" s="15">
        <v>1</v>
      </c>
      <c r="F113" s="18">
        <f t="shared" si="4"/>
        <v>1551</v>
      </c>
      <c r="G113" s="5">
        <f t="shared" si="6"/>
        <v>10500</v>
      </c>
    </row>
    <row r="114" spans="1:7" x14ac:dyDescent="0.25">
      <c r="A114" t="s">
        <v>520</v>
      </c>
      <c r="B114" t="s">
        <v>520</v>
      </c>
      <c r="C114" t="s">
        <v>114</v>
      </c>
      <c r="D114" s="13">
        <v>29729</v>
      </c>
      <c r="E114" s="15">
        <v>1</v>
      </c>
      <c r="F114" s="18">
        <f t="shared" si="4"/>
        <v>29729</v>
      </c>
      <c r="G114" s="5">
        <f t="shared" si="6"/>
        <v>19000</v>
      </c>
    </row>
    <row r="115" spans="1:7" x14ac:dyDescent="0.25">
      <c r="A115" t="s">
        <v>521</v>
      </c>
      <c r="B115" t="s">
        <v>521</v>
      </c>
      <c r="C115" t="s">
        <v>115</v>
      </c>
      <c r="D115" s="13">
        <v>960</v>
      </c>
      <c r="E115" s="15">
        <v>1</v>
      </c>
      <c r="F115" s="18">
        <f t="shared" si="4"/>
        <v>960</v>
      </c>
      <c r="G115" s="5">
        <f t="shared" si="6"/>
        <v>10500</v>
      </c>
    </row>
    <row r="116" spans="1:7" x14ac:dyDescent="0.25">
      <c r="A116" t="s">
        <v>522</v>
      </c>
      <c r="B116" t="s">
        <v>522</v>
      </c>
      <c r="C116" t="s">
        <v>116</v>
      </c>
      <c r="D116" s="13">
        <v>70</v>
      </c>
      <c r="E116" s="15">
        <v>1</v>
      </c>
      <c r="F116" s="18">
        <f t="shared" si="4"/>
        <v>70</v>
      </c>
      <c r="G116" s="5">
        <f t="shared" si="6"/>
        <v>10500</v>
      </c>
    </row>
    <row r="117" spans="1:7" x14ac:dyDescent="0.25">
      <c r="A117" t="s">
        <v>523</v>
      </c>
      <c r="B117" t="s">
        <v>523</v>
      </c>
      <c r="C117" t="s">
        <v>117</v>
      </c>
      <c r="D117" s="13">
        <v>19664</v>
      </c>
      <c r="E117" s="15">
        <v>1</v>
      </c>
      <c r="F117" s="18">
        <f t="shared" si="4"/>
        <v>19664</v>
      </c>
      <c r="G117" s="5">
        <f t="shared" si="6"/>
        <v>19000</v>
      </c>
    </row>
    <row r="118" spans="1:7" x14ac:dyDescent="0.25">
      <c r="A118" t="s">
        <v>524</v>
      </c>
      <c r="B118" t="s">
        <v>524</v>
      </c>
      <c r="C118" t="s">
        <v>118</v>
      </c>
      <c r="D118" s="13">
        <v>6110</v>
      </c>
      <c r="E118" s="15">
        <v>1</v>
      </c>
      <c r="F118" s="18">
        <f t="shared" si="4"/>
        <v>6110</v>
      </c>
      <c r="G118" s="5">
        <f t="shared" si="6"/>
        <v>15500</v>
      </c>
    </row>
    <row r="119" spans="1:7" x14ac:dyDescent="0.25">
      <c r="A119" t="s">
        <v>525</v>
      </c>
      <c r="B119" t="s">
        <v>525</v>
      </c>
      <c r="C119" t="s">
        <v>119</v>
      </c>
      <c r="D119" s="13">
        <v>1538</v>
      </c>
      <c r="E119" s="15">
        <v>1</v>
      </c>
      <c r="F119" s="18">
        <f t="shared" si="4"/>
        <v>1538</v>
      </c>
      <c r="G119" s="5">
        <f t="shared" si="6"/>
        <v>10500</v>
      </c>
    </row>
    <row r="120" spans="1:7" x14ac:dyDescent="0.25">
      <c r="A120" t="s">
        <v>526</v>
      </c>
      <c r="B120" t="s">
        <v>526</v>
      </c>
      <c r="C120" t="s">
        <v>120</v>
      </c>
      <c r="D120" s="13">
        <v>7172</v>
      </c>
      <c r="E120" s="15">
        <v>1</v>
      </c>
      <c r="F120" s="18">
        <f t="shared" si="4"/>
        <v>7172</v>
      </c>
      <c r="G120" s="5">
        <f t="shared" si="6"/>
        <v>15500</v>
      </c>
    </row>
    <row r="121" spans="1:7" x14ac:dyDescent="0.25">
      <c r="A121" t="s">
        <v>527</v>
      </c>
      <c r="B121" t="s">
        <v>527</v>
      </c>
      <c r="C121" t="s">
        <v>121</v>
      </c>
      <c r="D121" s="13">
        <v>17768</v>
      </c>
      <c r="E121" s="15">
        <v>1</v>
      </c>
      <c r="F121" s="18">
        <f t="shared" si="4"/>
        <v>17768</v>
      </c>
      <c r="G121" s="5">
        <f t="shared" si="6"/>
        <v>19000</v>
      </c>
    </row>
    <row r="122" spans="1:7" x14ac:dyDescent="0.25">
      <c r="A122" t="s">
        <v>528</v>
      </c>
      <c r="B122" t="s">
        <v>528</v>
      </c>
      <c r="C122" t="s">
        <v>122</v>
      </c>
      <c r="D122" s="13">
        <v>11315</v>
      </c>
      <c r="E122" s="15">
        <v>1</v>
      </c>
      <c r="F122" s="18">
        <f t="shared" si="4"/>
        <v>11315</v>
      </c>
      <c r="G122" s="5">
        <f t="shared" si="6"/>
        <v>19000</v>
      </c>
    </row>
    <row r="123" spans="1:7" x14ac:dyDescent="0.25">
      <c r="A123" t="s">
        <v>529</v>
      </c>
      <c r="B123" t="s">
        <v>529</v>
      </c>
      <c r="C123" t="s">
        <v>123</v>
      </c>
      <c r="D123" s="13">
        <v>6752</v>
      </c>
      <c r="E123" s="15">
        <v>1</v>
      </c>
      <c r="F123" s="18">
        <f t="shared" si="4"/>
        <v>6752</v>
      </c>
      <c r="G123" s="5">
        <f t="shared" si="6"/>
        <v>15500</v>
      </c>
    </row>
    <row r="124" spans="1:7" x14ac:dyDescent="0.25">
      <c r="A124" t="s">
        <v>530</v>
      </c>
      <c r="B124" t="s">
        <v>530</v>
      </c>
      <c r="C124" t="s">
        <v>124</v>
      </c>
      <c r="D124" s="13">
        <v>5325</v>
      </c>
      <c r="E124" s="15">
        <v>1</v>
      </c>
      <c r="F124" s="18">
        <f t="shared" si="4"/>
        <v>5325</v>
      </c>
      <c r="G124" s="5">
        <f t="shared" si="6"/>
        <v>15500</v>
      </c>
    </row>
    <row r="125" spans="1:7" x14ac:dyDescent="0.25">
      <c r="A125" t="s">
        <v>531</v>
      </c>
      <c r="B125" t="s">
        <v>531</v>
      </c>
      <c r="C125" t="s">
        <v>125</v>
      </c>
      <c r="D125" s="13">
        <v>7749</v>
      </c>
      <c r="E125" s="15">
        <v>1</v>
      </c>
      <c r="F125" s="18">
        <f t="shared" si="4"/>
        <v>7749</v>
      </c>
      <c r="G125" s="5">
        <f t="shared" si="6"/>
        <v>15500</v>
      </c>
    </row>
    <row r="126" spans="1:7" x14ac:dyDescent="0.25">
      <c r="A126" t="s">
        <v>532</v>
      </c>
      <c r="B126" t="s">
        <v>532</v>
      </c>
      <c r="C126" t="s">
        <v>126</v>
      </c>
      <c r="D126" s="13">
        <v>7561</v>
      </c>
      <c r="E126" s="15">
        <v>1</v>
      </c>
      <c r="F126" s="18">
        <f t="shared" si="4"/>
        <v>7561</v>
      </c>
      <c r="G126" s="5">
        <f t="shared" si="6"/>
        <v>15500</v>
      </c>
    </row>
    <row r="127" spans="1:7" x14ac:dyDescent="0.25">
      <c r="A127" t="s">
        <v>533</v>
      </c>
      <c r="B127" t="s">
        <v>533</v>
      </c>
      <c r="C127" t="s">
        <v>127</v>
      </c>
      <c r="D127" s="13">
        <v>4966</v>
      </c>
      <c r="E127" s="15">
        <v>1</v>
      </c>
      <c r="F127" s="18">
        <f t="shared" si="4"/>
        <v>4966</v>
      </c>
      <c r="G127" s="5">
        <f t="shared" si="6"/>
        <v>12500</v>
      </c>
    </row>
    <row r="128" spans="1:7" x14ac:dyDescent="0.25">
      <c r="A128" t="s">
        <v>821</v>
      </c>
      <c r="B128" t="s">
        <v>821</v>
      </c>
      <c r="C128" t="s">
        <v>128</v>
      </c>
      <c r="D128" s="13">
        <v>757</v>
      </c>
      <c r="E128" s="15">
        <v>1</v>
      </c>
      <c r="F128" s="18">
        <f t="shared" si="4"/>
        <v>757</v>
      </c>
      <c r="G128" s="5">
        <f t="shared" si="6"/>
        <v>10500</v>
      </c>
    </row>
    <row r="129" spans="1:7" x14ac:dyDescent="0.25">
      <c r="A129" t="s">
        <v>534</v>
      </c>
      <c r="B129" t="s">
        <v>534</v>
      </c>
      <c r="C129" t="s">
        <v>129</v>
      </c>
      <c r="D129" s="13">
        <v>14833</v>
      </c>
      <c r="E129" s="15">
        <v>1</v>
      </c>
      <c r="F129" s="18">
        <f t="shared" si="4"/>
        <v>14833</v>
      </c>
      <c r="G129" s="5">
        <f t="shared" si="6"/>
        <v>19000</v>
      </c>
    </row>
    <row r="130" spans="1:7" x14ac:dyDescent="0.25">
      <c r="A130" t="s">
        <v>535</v>
      </c>
      <c r="B130" t="s">
        <v>535</v>
      </c>
      <c r="C130" t="s">
        <v>130</v>
      </c>
      <c r="D130" s="13">
        <v>10639</v>
      </c>
      <c r="E130" s="15">
        <v>1</v>
      </c>
      <c r="F130" s="18">
        <f t="shared" ref="F130:F192" si="7">D130*E130</f>
        <v>10639</v>
      </c>
      <c r="G130" s="5">
        <f t="shared" ref="G130:G161" si="8">IF(F130&lt;2500,$K$3,IF(F130&lt;5000,$K$4,IF(F130&lt;10000,$K$5,IF(F130&lt;30000,$K$6,IF(F130&lt;50000,$K$7,IF(F130&lt;100000,$K$8,$K$9))))))</f>
        <v>19000</v>
      </c>
    </row>
    <row r="131" spans="1:7" x14ac:dyDescent="0.25">
      <c r="A131" t="s">
        <v>536</v>
      </c>
      <c r="B131" t="s">
        <v>536</v>
      </c>
      <c r="C131" t="s">
        <v>131</v>
      </c>
      <c r="D131" s="13">
        <v>2667</v>
      </c>
      <c r="E131" s="15">
        <v>1</v>
      </c>
      <c r="F131" s="18">
        <f t="shared" si="7"/>
        <v>2667</v>
      </c>
      <c r="G131" s="5">
        <f t="shared" si="8"/>
        <v>12500</v>
      </c>
    </row>
    <row r="132" spans="1:7" x14ac:dyDescent="0.25">
      <c r="A132" t="s">
        <v>537</v>
      </c>
      <c r="B132" t="s">
        <v>537</v>
      </c>
      <c r="C132" t="s">
        <v>132</v>
      </c>
      <c r="D132" s="13">
        <v>6851</v>
      </c>
      <c r="E132" s="15">
        <v>1</v>
      </c>
      <c r="F132" s="18">
        <f t="shared" si="7"/>
        <v>6851</v>
      </c>
      <c r="G132" s="5">
        <f t="shared" si="8"/>
        <v>15500</v>
      </c>
    </row>
    <row r="133" spans="1:7" x14ac:dyDescent="0.25">
      <c r="A133" t="s">
        <v>538</v>
      </c>
      <c r="B133" t="s">
        <v>538</v>
      </c>
      <c r="C133" t="s">
        <v>133</v>
      </c>
      <c r="D133" s="13">
        <v>13440</v>
      </c>
      <c r="E133" s="15">
        <v>1</v>
      </c>
      <c r="F133" s="18">
        <f t="shared" si="7"/>
        <v>13440</v>
      </c>
      <c r="G133" s="5">
        <f t="shared" si="8"/>
        <v>19000</v>
      </c>
    </row>
    <row r="134" spans="1:7" x14ac:dyDescent="0.25">
      <c r="A134" t="s">
        <v>539</v>
      </c>
      <c r="B134" t="s">
        <v>539</v>
      </c>
      <c r="C134" t="s">
        <v>134</v>
      </c>
      <c r="D134" s="13">
        <v>3352</v>
      </c>
      <c r="E134" s="15">
        <v>1</v>
      </c>
      <c r="F134" s="18">
        <f t="shared" si="7"/>
        <v>3352</v>
      </c>
      <c r="G134" s="5">
        <f t="shared" si="8"/>
        <v>12500</v>
      </c>
    </row>
    <row r="135" spans="1:7" x14ac:dyDescent="0.25">
      <c r="A135" t="s">
        <v>540</v>
      </c>
      <c r="B135" t="s">
        <v>540</v>
      </c>
      <c r="C135" t="s">
        <v>135</v>
      </c>
      <c r="D135" s="13">
        <v>67787</v>
      </c>
      <c r="E135" s="15">
        <v>1</v>
      </c>
      <c r="F135" s="18">
        <f t="shared" si="7"/>
        <v>67787</v>
      </c>
      <c r="G135" s="5">
        <f t="shared" si="8"/>
        <v>35000</v>
      </c>
    </row>
    <row r="136" spans="1:7" x14ac:dyDescent="0.25">
      <c r="A136" t="s">
        <v>541</v>
      </c>
      <c r="B136" t="s">
        <v>541</v>
      </c>
      <c r="C136" t="s">
        <v>136</v>
      </c>
      <c r="D136" s="13">
        <v>353</v>
      </c>
      <c r="E136" s="15">
        <v>1</v>
      </c>
      <c r="F136" s="18">
        <f t="shared" si="7"/>
        <v>353</v>
      </c>
      <c r="G136" s="5">
        <f t="shared" si="8"/>
        <v>10500</v>
      </c>
    </row>
    <row r="137" spans="1:7" x14ac:dyDescent="0.25">
      <c r="A137" t="s">
        <v>542</v>
      </c>
      <c r="B137" t="s">
        <v>542</v>
      </c>
      <c r="C137" t="s">
        <v>137</v>
      </c>
      <c r="D137" s="13">
        <v>723</v>
      </c>
      <c r="E137" s="15">
        <v>1</v>
      </c>
      <c r="F137" s="18">
        <f t="shared" si="7"/>
        <v>723</v>
      </c>
      <c r="G137" s="5">
        <f t="shared" si="8"/>
        <v>10500</v>
      </c>
    </row>
    <row r="138" spans="1:7" x14ac:dyDescent="0.25">
      <c r="A138" t="s">
        <v>543</v>
      </c>
      <c r="B138" t="s">
        <v>543</v>
      </c>
      <c r="C138" t="s">
        <v>138</v>
      </c>
      <c r="D138" s="13">
        <v>24284</v>
      </c>
      <c r="E138" s="15">
        <v>1</v>
      </c>
      <c r="F138" s="18">
        <f t="shared" si="7"/>
        <v>24284</v>
      </c>
      <c r="G138" s="5">
        <f t="shared" si="8"/>
        <v>19000</v>
      </c>
    </row>
    <row r="139" spans="1:7" x14ac:dyDescent="0.25">
      <c r="A139" t="s">
        <v>544</v>
      </c>
      <c r="B139" t="s">
        <v>544</v>
      </c>
      <c r="C139" t="s">
        <v>139</v>
      </c>
      <c r="D139" s="13">
        <v>1919</v>
      </c>
      <c r="E139" s="15">
        <v>1</v>
      </c>
      <c r="F139" s="18">
        <f t="shared" si="7"/>
        <v>1919</v>
      </c>
      <c r="G139" s="5">
        <f t="shared" si="8"/>
        <v>10500</v>
      </c>
    </row>
    <row r="140" spans="1:7" x14ac:dyDescent="0.25">
      <c r="A140" t="s">
        <v>545</v>
      </c>
      <c r="B140" t="s">
        <v>545</v>
      </c>
      <c r="C140" t="s">
        <v>140</v>
      </c>
      <c r="D140" s="13">
        <v>11405</v>
      </c>
      <c r="E140" s="15">
        <v>1</v>
      </c>
      <c r="F140" s="18">
        <f t="shared" si="7"/>
        <v>11405</v>
      </c>
      <c r="G140" s="5">
        <f t="shared" si="8"/>
        <v>19000</v>
      </c>
    </row>
    <row r="141" spans="1:7" x14ac:dyDescent="0.25">
      <c r="A141" t="s">
        <v>546</v>
      </c>
      <c r="B141" t="s">
        <v>546</v>
      </c>
      <c r="C141" t="s">
        <v>141</v>
      </c>
      <c r="D141" s="13">
        <v>19905</v>
      </c>
      <c r="E141" s="15">
        <v>1</v>
      </c>
      <c r="F141" s="18">
        <f t="shared" si="7"/>
        <v>19905</v>
      </c>
      <c r="G141" s="5">
        <f t="shared" si="8"/>
        <v>19000</v>
      </c>
    </row>
    <row r="142" spans="1:7" x14ac:dyDescent="0.25">
      <c r="A142" t="s">
        <v>547</v>
      </c>
      <c r="B142" t="s">
        <v>547</v>
      </c>
      <c r="C142" t="s">
        <v>142</v>
      </c>
      <c r="D142" s="13">
        <v>2603</v>
      </c>
      <c r="E142" s="15">
        <v>1</v>
      </c>
      <c r="F142" s="18">
        <f t="shared" si="7"/>
        <v>2603</v>
      </c>
      <c r="G142" s="5">
        <f t="shared" si="8"/>
        <v>12500</v>
      </c>
    </row>
    <row r="143" spans="1:7" x14ac:dyDescent="0.25">
      <c r="A143" t="s">
        <v>548</v>
      </c>
      <c r="B143" t="s">
        <v>548</v>
      </c>
      <c r="C143" t="s">
        <v>143</v>
      </c>
      <c r="D143" s="13">
        <v>14996</v>
      </c>
      <c r="E143" s="15">
        <v>1</v>
      </c>
      <c r="F143" s="18">
        <f t="shared" si="7"/>
        <v>14996</v>
      </c>
      <c r="G143" s="5">
        <f t="shared" si="8"/>
        <v>19000</v>
      </c>
    </row>
    <row r="144" spans="1:7" x14ac:dyDescent="0.25">
      <c r="A144" t="s">
        <v>549</v>
      </c>
      <c r="B144" t="s">
        <v>549</v>
      </c>
      <c r="C144" t="s">
        <v>144</v>
      </c>
      <c r="D144" s="13">
        <v>38238</v>
      </c>
      <c r="E144" s="15">
        <v>1</v>
      </c>
      <c r="F144" s="18">
        <f t="shared" si="7"/>
        <v>38238</v>
      </c>
      <c r="G144" s="5">
        <f t="shared" si="8"/>
        <v>25000</v>
      </c>
    </row>
    <row r="145" spans="1:7" x14ac:dyDescent="0.25">
      <c r="A145" t="s">
        <v>550</v>
      </c>
      <c r="B145" t="s">
        <v>550</v>
      </c>
      <c r="C145" t="s">
        <v>145</v>
      </c>
      <c r="D145" s="13">
        <v>6017</v>
      </c>
      <c r="E145" s="15">
        <v>1</v>
      </c>
      <c r="F145" s="18">
        <f t="shared" si="7"/>
        <v>6017</v>
      </c>
      <c r="G145" s="5">
        <f t="shared" si="8"/>
        <v>15500</v>
      </c>
    </row>
    <row r="146" spans="1:7" x14ac:dyDescent="0.25">
      <c r="A146" t="s">
        <v>551</v>
      </c>
      <c r="B146" t="s">
        <v>551</v>
      </c>
      <c r="C146" t="s">
        <v>146</v>
      </c>
      <c r="D146" s="13">
        <v>18758</v>
      </c>
      <c r="E146" s="15">
        <v>1</v>
      </c>
      <c r="F146" s="18">
        <f t="shared" si="7"/>
        <v>18758</v>
      </c>
      <c r="G146" s="5">
        <f t="shared" si="8"/>
        <v>19000</v>
      </c>
    </row>
    <row r="147" spans="1:7" x14ac:dyDescent="0.25">
      <c r="A147" t="s">
        <v>552</v>
      </c>
      <c r="B147" t="s">
        <v>552</v>
      </c>
      <c r="C147" t="s">
        <v>147</v>
      </c>
      <c r="D147" s="13">
        <v>4328</v>
      </c>
      <c r="E147" s="15">
        <v>1</v>
      </c>
      <c r="F147" s="18">
        <f t="shared" si="7"/>
        <v>4328</v>
      </c>
      <c r="G147" s="5">
        <f t="shared" si="8"/>
        <v>12500</v>
      </c>
    </row>
    <row r="148" spans="1:7" x14ac:dyDescent="0.25">
      <c r="A148" t="s">
        <v>553</v>
      </c>
      <c r="B148" t="s">
        <v>553</v>
      </c>
      <c r="C148" t="s">
        <v>148</v>
      </c>
      <c r="D148" s="13">
        <v>20092</v>
      </c>
      <c r="E148" s="15">
        <v>1</v>
      </c>
      <c r="F148" s="18">
        <f t="shared" si="7"/>
        <v>20092</v>
      </c>
      <c r="G148" s="5">
        <f t="shared" si="8"/>
        <v>19000</v>
      </c>
    </row>
    <row r="149" spans="1:7" x14ac:dyDescent="0.25">
      <c r="A149" t="s">
        <v>554</v>
      </c>
      <c r="B149" t="s">
        <v>554</v>
      </c>
      <c r="C149" t="s">
        <v>149</v>
      </c>
      <c r="D149" s="13">
        <v>10072</v>
      </c>
      <c r="E149" s="15">
        <v>1</v>
      </c>
      <c r="F149" s="18">
        <f t="shared" si="7"/>
        <v>10072</v>
      </c>
      <c r="G149" s="5">
        <f t="shared" si="8"/>
        <v>19000</v>
      </c>
    </row>
    <row r="150" spans="1:7" x14ac:dyDescent="0.25">
      <c r="A150" t="s">
        <v>555</v>
      </c>
      <c r="B150" t="s">
        <v>555</v>
      </c>
      <c r="C150" t="s">
        <v>150</v>
      </c>
      <c r="D150" s="13">
        <v>2094</v>
      </c>
      <c r="E150" s="15">
        <v>1</v>
      </c>
      <c r="F150" s="18">
        <f t="shared" si="7"/>
        <v>2094</v>
      </c>
      <c r="G150" s="5">
        <f t="shared" si="8"/>
        <v>10500</v>
      </c>
    </row>
    <row r="151" spans="1:7" x14ac:dyDescent="0.25">
      <c r="A151" t="s">
        <v>556</v>
      </c>
      <c r="B151" t="s">
        <v>556</v>
      </c>
      <c r="D151" s="13">
        <v>48916</v>
      </c>
      <c r="E151" s="15">
        <v>0.28000000000000003</v>
      </c>
      <c r="F151" s="18">
        <f t="shared" si="7"/>
        <v>13696.480000000001</v>
      </c>
      <c r="G151" s="5">
        <f t="shared" si="8"/>
        <v>19000</v>
      </c>
    </row>
    <row r="152" spans="1:7" x14ac:dyDescent="0.25">
      <c r="A152" t="s">
        <v>557</v>
      </c>
      <c r="B152" t="s">
        <v>557</v>
      </c>
      <c r="C152" t="s">
        <v>151</v>
      </c>
      <c r="D152" s="13">
        <v>13785</v>
      </c>
      <c r="E152" s="15">
        <v>1</v>
      </c>
      <c r="F152" s="18">
        <f t="shared" si="7"/>
        <v>13785</v>
      </c>
      <c r="G152" s="5">
        <f t="shared" si="8"/>
        <v>19000</v>
      </c>
    </row>
    <row r="153" spans="1:7" x14ac:dyDescent="0.25">
      <c r="A153" t="s">
        <v>558</v>
      </c>
      <c r="B153" t="s">
        <v>558</v>
      </c>
      <c r="C153" t="s">
        <v>152</v>
      </c>
      <c r="D153" s="13">
        <v>13708</v>
      </c>
      <c r="E153" s="15">
        <v>1</v>
      </c>
      <c r="F153" s="18">
        <f t="shared" si="7"/>
        <v>13708</v>
      </c>
      <c r="G153" s="5">
        <f t="shared" si="8"/>
        <v>19000</v>
      </c>
    </row>
    <row r="154" spans="1:7" x14ac:dyDescent="0.25">
      <c r="A154" t="s">
        <v>784</v>
      </c>
      <c r="B154" t="s">
        <v>784</v>
      </c>
      <c r="C154" t="s">
        <v>153</v>
      </c>
      <c r="D154" s="13">
        <v>11523</v>
      </c>
      <c r="E154" s="15">
        <v>1</v>
      </c>
      <c r="F154" s="18">
        <f t="shared" si="7"/>
        <v>11523</v>
      </c>
      <c r="G154" s="5">
        <f t="shared" si="8"/>
        <v>19000</v>
      </c>
    </row>
    <row r="155" spans="1:7" x14ac:dyDescent="0.25">
      <c r="A155" t="s">
        <v>559</v>
      </c>
      <c r="B155" t="s">
        <v>559</v>
      </c>
      <c r="C155" t="s">
        <v>154</v>
      </c>
      <c r="D155" s="13">
        <v>8441</v>
      </c>
      <c r="E155" s="15">
        <v>1</v>
      </c>
      <c r="F155" s="18">
        <f t="shared" si="7"/>
        <v>8441</v>
      </c>
      <c r="G155" s="5">
        <f t="shared" si="8"/>
        <v>15500</v>
      </c>
    </row>
    <row r="156" spans="1:7" x14ac:dyDescent="0.25">
      <c r="A156" t="s">
        <v>560</v>
      </c>
      <c r="B156" t="s">
        <v>560</v>
      </c>
      <c r="C156" t="s">
        <v>155</v>
      </c>
      <c r="D156" s="13">
        <v>3038</v>
      </c>
      <c r="E156" s="15">
        <v>1</v>
      </c>
      <c r="F156" s="18">
        <f t="shared" si="7"/>
        <v>3038</v>
      </c>
      <c r="G156" s="5">
        <f t="shared" si="8"/>
        <v>12500</v>
      </c>
    </row>
    <row r="157" spans="1:7" x14ac:dyDescent="0.25">
      <c r="A157" t="s">
        <v>561</v>
      </c>
      <c r="B157" t="s">
        <v>561</v>
      </c>
      <c r="C157" t="s">
        <v>156</v>
      </c>
      <c r="D157" s="13">
        <v>89143</v>
      </c>
      <c r="E157" s="15">
        <v>1</v>
      </c>
      <c r="F157" s="18">
        <f t="shared" si="7"/>
        <v>89143</v>
      </c>
      <c r="G157" s="5">
        <f t="shared" si="8"/>
        <v>35000</v>
      </c>
    </row>
    <row r="158" spans="1:7" x14ac:dyDescent="0.25">
      <c r="A158" t="s">
        <v>562</v>
      </c>
      <c r="B158" t="s">
        <v>562</v>
      </c>
      <c r="C158" t="s">
        <v>157</v>
      </c>
      <c r="D158" s="13">
        <v>5788</v>
      </c>
      <c r="E158" s="15">
        <v>1</v>
      </c>
      <c r="F158" s="18">
        <f t="shared" si="7"/>
        <v>5788</v>
      </c>
      <c r="G158" s="5">
        <f t="shared" si="8"/>
        <v>15500</v>
      </c>
    </row>
    <row r="159" spans="1:7" x14ac:dyDescent="0.25">
      <c r="A159" t="s">
        <v>563</v>
      </c>
      <c r="B159" t="s">
        <v>563</v>
      </c>
      <c r="C159" t="s">
        <v>158</v>
      </c>
      <c r="D159" s="13">
        <v>11087</v>
      </c>
      <c r="E159" s="15">
        <v>1</v>
      </c>
      <c r="F159" s="18">
        <f t="shared" si="7"/>
        <v>11087</v>
      </c>
      <c r="G159" s="5">
        <f t="shared" si="8"/>
        <v>19000</v>
      </c>
    </row>
    <row r="160" spans="1:7" x14ac:dyDescent="0.25">
      <c r="A160" t="s">
        <v>564</v>
      </c>
      <c r="B160" t="s">
        <v>564</v>
      </c>
      <c r="C160" t="s">
        <v>159</v>
      </c>
      <c r="D160" s="13">
        <v>5095</v>
      </c>
      <c r="E160" s="15">
        <v>1</v>
      </c>
      <c r="F160" s="18">
        <f t="shared" si="7"/>
        <v>5095</v>
      </c>
      <c r="G160" s="5">
        <f t="shared" si="8"/>
        <v>15500</v>
      </c>
    </row>
    <row r="161" spans="1:7" x14ac:dyDescent="0.25">
      <c r="A161" t="s">
        <v>565</v>
      </c>
      <c r="B161" t="s">
        <v>565</v>
      </c>
      <c r="C161" t="s">
        <v>160</v>
      </c>
      <c r="D161" s="13">
        <v>43782</v>
      </c>
      <c r="E161" s="15">
        <v>1</v>
      </c>
      <c r="F161" s="18">
        <f t="shared" si="7"/>
        <v>43782</v>
      </c>
      <c r="G161" s="5">
        <f t="shared" si="8"/>
        <v>25000</v>
      </c>
    </row>
    <row r="162" spans="1:7" x14ac:dyDescent="0.25">
      <c r="A162" t="s">
        <v>566</v>
      </c>
      <c r="B162" t="s">
        <v>566</v>
      </c>
      <c r="C162" t="s">
        <v>161</v>
      </c>
      <c r="D162" s="13">
        <v>1865</v>
      </c>
      <c r="E162" s="15">
        <v>1</v>
      </c>
      <c r="F162" s="18">
        <f t="shared" si="7"/>
        <v>1865</v>
      </c>
      <c r="G162" s="5">
        <f t="shared" ref="G162:G180" si="9">IF(F162&lt;2500,$K$3,IF(F162&lt;5000,$K$4,IF(F162&lt;10000,$K$5,IF(F162&lt;30000,$K$6,IF(F162&lt;50000,$K$7,IF(F162&lt;100000,$K$8,$K$9))))))</f>
        <v>10500</v>
      </c>
    </row>
    <row r="163" spans="1:7" x14ac:dyDescent="0.25">
      <c r="A163" t="s">
        <v>567</v>
      </c>
      <c r="B163" t="s">
        <v>567</v>
      </c>
      <c r="C163" t="s">
        <v>162</v>
      </c>
      <c r="D163" s="13">
        <v>34454</v>
      </c>
      <c r="E163" s="15">
        <v>1</v>
      </c>
      <c r="F163" s="18">
        <f t="shared" si="7"/>
        <v>34454</v>
      </c>
      <c r="G163" s="5">
        <f t="shared" si="9"/>
        <v>25000</v>
      </c>
    </row>
    <row r="164" spans="1:7" x14ac:dyDescent="0.25">
      <c r="A164" t="s">
        <v>568</v>
      </c>
      <c r="B164" t="s">
        <v>568</v>
      </c>
      <c r="C164" t="s">
        <v>163</v>
      </c>
      <c r="D164" s="13">
        <v>734</v>
      </c>
      <c r="E164" s="15">
        <v>1</v>
      </c>
      <c r="F164" s="18">
        <f t="shared" si="7"/>
        <v>734</v>
      </c>
      <c r="G164" s="5">
        <f t="shared" si="9"/>
        <v>10500</v>
      </c>
    </row>
    <row r="165" spans="1:7" x14ac:dyDescent="0.25">
      <c r="A165" t="s">
        <v>569</v>
      </c>
      <c r="B165" t="s">
        <v>569</v>
      </c>
      <c r="C165" t="s">
        <v>164</v>
      </c>
      <c r="D165" s="13">
        <v>7014</v>
      </c>
      <c r="E165" s="15">
        <v>1</v>
      </c>
      <c r="F165" s="18">
        <f t="shared" si="7"/>
        <v>7014</v>
      </c>
      <c r="G165" s="5">
        <f t="shared" si="9"/>
        <v>15500</v>
      </c>
    </row>
    <row r="166" spans="1:7" x14ac:dyDescent="0.25">
      <c r="A166" t="s">
        <v>570</v>
      </c>
      <c r="B166" t="s">
        <v>570</v>
      </c>
      <c r="C166" t="s">
        <v>165</v>
      </c>
      <c r="D166" s="13">
        <v>10141</v>
      </c>
      <c r="E166" s="15">
        <v>1</v>
      </c>
      <c r="F166" s="18">
        <f t="shared" si="7"/>
        <v>10141</v>
      </c>
      <c r="G166" s="5">
        <f t="shared" si="9"/>
        <v>19000</v>
      </c>
    </row>
    <row r="167" spans="1:7" x14ac:dyDescent="0.25">
      <c r="A167" t="s">
        <v>571</v>
      </c>
      <c r="B167" t="s">
        <v>571</v>
      </c>
      <c r="C167" t="s">
        <v>166</v>
      </c>
      <c r="D167" s="13">
        <v>15853</v>
      </c>
      <c r="E167" s="15">
        <v>1</v>
      </c>
      <c r="F167" s="18">
        <f t="shared" si="7"/>
        <v>15853</v>
      </c>
      <c r="G167" s="5">
        <f t="shared" si="9"/>
        <v>19000</v>
      </c>
    </row>
    <row r="168" spans="1:7" x14ac:dyDescent="0.25">
      <c r="A168" t="s">
        <v>572</v>
      </c>
      <c r="B168" t="s">
        <v>572</v>
      </c>
      <c r="C168" t="s">
        <v>167</v>
      </c>
      <c r="D168" s="13">
        <v>115554</v>
      </c>
      <c r="E168" s="15">
        <v>1</v>
      </c>
      <c r="F168" s="18">
        <f t="shared" si="7"/>
        <v>115554</v>
      </c>
      <c r="G168" s="5">
        <f t="shared" si="9"/>
        <v>50000</v>
      </c>
    </row>
    <row r="169" spans="1:7" x14ac:dyDescent="0.25">
      <c r="A169" t="s">
        <v>573</v>
      </c>
      <c r="B169" t="s">
        <v>573</v>
      </c>
      <c r="C169" t="s">
        <v>168</v>
      </c>
      <c r="D169" s="13">
        <v>21002</v>
      </c>
      <c r="E169" s="15">
        <v>1</v>
      </c>
      <c r="F169" s="18">
        <f t="shared" si="7"/>
        <v>21002</v>
      </c>
      <c r="G169" s="5">
        <f t="shared" si="9"/>
        <v>19000</v>
      </c>
    </row>
    <row r="170" spans="1:7" x14ac:dyDescent="0.25">
      <c r="A170" t="s">
        <v>574</v>
      </c>
      <c r="B170" t="s">
        <v>574</v>
      </c>
      <c r="C170" t="s">
        <v>169</v>
      </c>
      <c r="D170" s="13">
        <v>11782</v>
      </c>
      <c r="E170" s="15">
        <v>1</v>
      </c>
      <c r="F170" s="18">
        <f t="shared" si="7"/>
        <v>11782</v>
      </c>
      <c r="G170" s="5">
        <f t="shared" si="9"/>
        <v>19000</v>
      </c>
    </row>
    <row r="171" spans="1:7" x14ac:dyDescent="0.25">
      <c r="A171" t="s">
        <v>575</v>
      </c>
      <c r="B171" t="s">
        <v>575</v>
      </c>
      <c r="C171" t="s">
        <v>170</v>
      </c>
      <c r="D171" s="13">
        <v>101253</v>
      </c>
      <c r="E171" s="15">
        <v>1</v>
      </c>
      <c r="F171" s="18">
        <f t="shared" si="7"/>
        <v>101253</v>
      </c>
      <c r="G171" s="5">
        <f t="shared" si="9"/>
        <v>50000</v>
      </c>
    </row>
    <row r="172" spans="1:7" x14ac:dyDescent="0.25">
      <c r="A172" t="s">
        <v>576</v>
      </c>
      <c r="B172" t="s">
        <v>576</v>
      </c>
      <c r="C172" t="s">
        <v>171</v>
      </c>
      <c r="D172" s="13">
        <v>13000</v>
      </c>
      <c r="E172" s="15">
        <v>1</v>
      </c>
      <c r="F172" s="18">
        <f t="shared" si="7"/>
        <v>13000</v>
      </c>
      <c r="G172" s="5">
        <f t="shared" si="9"/>
        <v>19000</v>
      </c>
    </row>
    <row r="173" spans="1:7" x14ac:dyDescent="0.25">
      <c r="A173" t="s">
        <v>577</v>
      </c>
      <c r="B173" t="s">
        <v>577</v>
      </c>
      <c r="C173" t="s">
        <v>172</v>
      </c>
      <c r="D173" s="13">
        <v>66263</v>
      </c>
      <c r="E173" s="15">
        <v>1</v>
      </c>
      <c r="F173" s="18">
        <f t="shared" si="7"/>
        <v>66263</v>
      </c>
      <c r="G173" s="5">
        <f t="shared" si="9"/>
        <v>35000</v>
      </c>
    </row>
    <row r="174" spans="1:7" x14ac:dyDescent="0.25">
      <c r="A174" t="s">
        <v>578</v>
      </c>
      <c r="B174" t="s">
        <v>578</v>
      </c>
      <c r="C174" t="s">
        <v>173</v>
      </c>
      <c r="D174" s="13">
        <v>5395</v>
      </c>
      <c r="E174" s="15">
        <v>1</v>
      </c>
      <c r="F174" s="18">
        <f t="shared" si="7"/>
        <v>5395</v>
      </c>
      <c r="G174" s="5">
        <f t="shared" si="9"/>
        <v>15500</v>
      </c>
    </row>
    <row r="175" spans="1:7" x14ac:dyDescent="0.25">
      <c r="A175" t="s">
        <v>579</v>
      </c>
      <c r="B175" t="s">
        <v>579</v>
      </c>
      <c r="C175" t="s">
        <v>174</v>
      </c>
      <c r="D175" s="13">
        <v>23860</v>
      </c>
      <c r="E175" s="15">
        <v>1</v>
      </c>
      <c r="F175" s="18">
        <f t="shared" si="7"/>
        <v>23860</v>
      </c>
      <c r="G175" s="5">
        <f t="shared" si="9"/>
        <v>19000</v>
      </c>
    </row>
    <row r="176" spans="1:7" x14ac:dyDescent="0.25">
      <c r="A176" t="s">
        <v>580</v>
      </c>
      <c r="B176" t="s">
        <v>580</v>
      </c>
      <c r="C176" t="s">
        <v>175</v>
      </c>
      <c r="D176" s="13">
        <v>20441</v>
      </c>
      <c r="E176" s="15">
        <v>1</v>
      </c>
      <c r="F176" s="18">
        <f t="shared" si="7"/>
        <v>20441</v>
      </c>
      <c r="G176" s="5">
        <f t="shared" si="9"/>
        <v>19000</v>
      </c>
    </row>
    <row r="177" spans="1:7" x14ac:dyDescent="0.25">
      <c r="A177" t="s">
        <v>581</v>
      </c>
      <c r="B177" t="s">
        <v>581</v>
      </c>
      <c r="C177" t="s">
        <v>176</v>
      </c>
      <c r="D177" s="13">
        <v>5347</v>
      </c>
      <c r="E177" s="15">
        <v>1</v>
      </c>
      <c r="F177" s="18">
        <f t="shared" si="7"/>
        <v>5347</v>
      </c>
      <c r="G177" s="5">
        <f t="shared" si="9"/>
        <v>15500</v>
      </c>
    </row>
    <row r="178" spans="1:7" x14ac:dyDescent="0.25">
      <c r="A178" t="s">
        <v>582</v>
      </c>
      <c r="B178" t="s">
        <v>582</v>
      </c>
      <c r="C178" t="s">
        <v>177</v>
      </c>
      <c r="D178" s="13">
        <v>41793</v>
      </c>
      <c r="E178" s="15">
        <v>1</v>
      </c>
      <c r="F178" s="18">
        <f t="shared" si="7"/>
        <v>41793</v>
      </c>
      <c r="G178" s="5">
        <f t="shared" si="9"/>
        <v>25000</v>
      </c>
    </row>
    <row r="179" spans="1:7" x14ac:dyDescent="0.25">
      <c r="A179" t="s">
        <v>583</v>
      </c>
      <c r="B179" t="s">
        <v>583</v>
      </c>
      <c r="C179" t="s">
        <v>178</v>
      </c>
      <c r="D179" s="13">
        <v>25825</v>
      </c>
      <c r="E179" s="15">
        <v>1</v>
      </c>
      <c r="F179" s="18">
        <f t="shared" si="7"/>
        <v>25825</v>
      </c>
      <c r="G179" s="5">
        <f t="shared" si="9"/>
        <v>19000</v>
      </c>
    </row>
    <row r="180" spans="1:7" x14ac:dyDescent="0.25">
      <c r="A180" t="s">
        <v>584</v>
      </c>
      <c r="B180" t="s">
        <v>584</v>
      </c>
      <c r="C180" t="s">
        <v>179</v>
      </c>
      <c r="D180" s="13">
        <v>15060</v>
      </c>
      <c r="E180" s="15">
        <v>1</v>
      </c>
      <c r="F180" s="18">
        <f t="shared" si="7"/>
        <v>15060</v>
      </c>
      <c r="G180" s="5">
        <f t="shared" si="9"/>
        <v>19000</v>
      </c>
    </row>
    <row r="181" spans="1:7" x14ac:dyDescent="0.25">
      <c r="A181" t="s">
        <v>793</v>
      </c>
      <c r="B181" t="s">
        <v>585</v>
      </c>
      <c r="D181" s="13">
        <v>0</v>
      </c>
      <c r="E181" s="15">
        <v>1</v>
      </c>
      <c r="F181" s="18">
        <f t="shared" si="7"/>
        <v>0</v>
      </c>
      <c r="G181" s="5">
        <v>31500</v>
      </c>
    </row>
    <row r="182" spans="1:7" x14ac:dyDescent="0.25">
      <c r="A182" t="s">
        <v>586</v>
      </c>
      <c r="B182" t="s">
        <v>586</v>
      </c>
      <c r="C182" t="s">
        <v>180</v>
      </c>
      <c r="D182" s="13">
        <v>6508</v>
      </c>
      <c r="E182" s="15">
        <v>1</v>
      </c>
      <c r="F182" s="18">
        <f t="shared" si="7"/>
        <v>6508</v>
      </c>
      <c r="G182" s="5">
        <f t="shared" ref="G182:G213" si="10">IF(F182&lt;2500,$K$3,IF(F182&lt;5000,$K$4,IF(F182&lt;10000,$K$5,IF(F182&lt;30000,$K$6,IF(F182&lt;50000,$K$7,IF(F182&lt;100000,$K$8,$K$9))))))</f>
        <v>15500</v>
      </c>
    </row>
    <row r="183" spans="1:7" x14ac:dyDescent="0.25">
      <c r="A183" t="s">
        <v>587</v>
      </c>
      <c r="B183" t="s">
        <v>587</v>
      </c>
      <c r="C183" t="s">
        <v>181</v>
      </c>
      <c r="D183" s="13">
        <v>10746</v>
      </c>
      <c r="E183" s="15">
        <v>1</v>
      </c>
      <c r="F183" s="18">
        <f t="shared" si="7"/>
        <v>10746</v>
      </c>
      <c r="G183" s="5">
        <f t="shared" si="10"/>
        <v>19000</v>
      </c>
    </row>
    <row r="184" spans="1:7" x14ac:dyDescent="0.25">
      <c r="A184" t="s">
        <v>588</v>
      </c>
      <c r="B184" t="s">
        <v>588</v>
      </c>
      <c r="C184" t="s">
        <v>182</v>
      </c>
      <c r="D184" s="13">
        <v>12799</v>
      </c>
      <c r="E184" s="15">
        <v>1</v>
      </c>
      <c r="F184" s="18">
        <f t="shared" si="7"/>
        <v>12799</v>
      </c>
      <c r="G184" s="5">
        <f t="shared" si="10"/>
        <v>19000</v>
      </c>
    </row>
    <row r="185" spans="1:7" x14ac:dyDescent="0.25">
      <c r="A185" t="s">
        <v>589</v>
      </c>
      <c r="B185" t="s">
        <v>589</v>
      </c>
      <c r="C185" t="s">
        <v>183</v>
      </c>
      <c r="D185" s="13">
        <v>59659</v>
      </c>
      <c r="E185" s="15">
        <v>1</v>
      </c>
      <c r="F185" s="18">
        <f t="shared" si="7"/>
        <v>59659</v>
      </c>
      <c r="G185" s="5">
        <f t="shared" si="10"/>
        <v>35000</v>
      </c>
    </row>
    <row r="186" spans="1:7" x14ac:dyDescent="0.25">
      <c r="A186" t="s">
        <v>590</v>
      </c>
      <c r="B186" t="s">
        <v>590</v>
      </c>
      <c r="C186" t="s">
        <v>184</v>
      </c>
      <c r="D186" s="13">
        <v>13115</v>
      </c>
      <c r="E186" s="15">
        <v>1</v>
      </c>
      <c r="F186" s="18">
        <f t="shared" si="7"/>
        <v>13115</v>
      </c>
      <c r="G186" s="5">
        <f t="shared" si="10"/>
        <v>19000</v>
      </c>
    </row>
    <row r="187" spans="1:7" x14ac:dyDescent="0.25">
      <c r="A187" t="s">
        <v>591</v>
      </c>
      <c r="B187" t="s">
        <v>591</v>
      </c>
      <c r="C187" t="s">
        <v>185</v>
      </c>
      <c r="D187" s="13">
        <v>29817</v>
      </c>
      <c r="E187" s="15">
        <v>1</v>
      </c>
      <c r="F187" s="18">
        <f t="shared" si="7"/>
        <v>29817</v>
      </c>
      <c r="G187" s="5">
        <f t="shared" si="10"/>
        <v>19000</v>
      </c>
    </row>
    <row r="188" spans="1:7" x14ac:dyDescent="0.25">
      <c r="A188" t="s">
        <v>592</v>
      </c>
      <c r="B188" t="s">
        <v>592</v>
      </c>
      <c r="C188" t="s">
        <v>186</v>
      </c>
      <c r="D188" s="13">
        <v>6228</v>
      </c>
      <c r="E188" s="15">
        <v>1</v>
      </c>
      <c r="F188" s="18">
        <f t="shared" si="7"/>
        <v>6228</v>
      </c>
      <c r="G188" s="5">
        <f t="shared" si="10"/>
        <v>15500</v>
      </c>
    </row>
    <row r="189" spans="1:7" x14ac:dyDescent="0.25">
      <c r="A189" t="s">
        <v>593</v>
      </c>
      <c r="B189" t="s">
        <v>593</v>
      </c>
      <c r="C189" t="s">
        <v>187</v>
      </c>
      <c r="D189" s="13">
        <v>6723</v>
      </c>
      <c r="E189" s="15">
        <v>1</v>
      </c>
      <c r="F189" s="18">
        <f t="shared" si="7"/>
        <v>6723</v>
      </c>
      <c r="G189" s="5">
        <f t="shared" si="10"/>
        <v>15500</v>
      </c>
    </row>
    <row r="190" spans="1:7" x14ac:dyDescent="0.25">
      <c r="A190" t="s">
        <v>594</v>
      </c>
      <c r="B190" t="s">
        <v>594</v>
      </c>
      <c r="C190" t="s">
        <v>188</v>
      </c>
      <c r="D190" s="13">
        <v>53059</v>
      </c>
      <c r="E190" s="15">
        <v>1</v>
      </c>
      <c r="F190" s="18">
        <f t="shared" si="7"/>
        <v>53059</v>
      </c>
      <c r="G190" s="5">
        <f t="shared" si="10"/>
        <v>35000</v>
      </c>
    </row>
    <row r="191" spans="1:7" x14ac:dyDescent="0.25">
      <c r="A191" t="s">
        <v>595</v>
      </c>
      <c r="B191" t="s">
        <v>595</v>
      </c>
      <c r="C191" t="s">
        <v>189</v>
      </c>
      <c r="D191" s="13">
        <v>24245</v>
      </c>
      <c r="E191" s="15">
        <v>1</v>
      </c>
      <c r="F191" s="18">
        <f t="shared" si="7"/>
        <v>24245</v>
      </c>
      <c r="G191" s="5">
        <f t="shared" si="10"/>
        <v>19000</v>
      </c>
    </row>
    <row r="192" spans="1:7" x14ac:dyDescent="0.25">
      <c r="A192" t="s">
        <v>596</v>
      </c>
      <c r="B192" t="s">
        <v>596</v>
      </c>
      <c r="C192" t="s">
        <v>190</v>
      </c>
      <c r="D192" s="13">
        <v>385</v>
      </c>
      <c r="E192" s="15">
        <v>1</v>
      </c>
      <c r="F192" s="18">
        <f t="shared" si="7"/>
        <v>385</v>
      </c>
      <c r="G192" s="5">
        <f t="shared" si="10"/>
        <v>10500</v>
      </c>
    </row>
    <row r="193" spans="1:7" x14ac:dyDescent="0.25">
      <c r="A193" t="s">
        <v>597</v>
      </c>
      <c r="B193" t="s">
        <v>597</v>
      </c>
      <c r="C193" t="s">
        <v>191</v>
      </c>
      <c r="D193" s="13">
        <v>9779</v>
      </c>
      <c r="E193" s="15">
        <v>1</v>
      </c>
      <c r="F193" s="18">
        <f t="shared" ref="F193:F256" si="11">D193*E193</f>
        <v>9779</v>
      </c>
      <c r="G193" s="5">
        <f t="shared" si="10"/>
        <v>15500</v>
      </c>
    </row>
    <row r="194" spans="1:7" x14ac:dyDescent="0.25">
      <c r="A194" t="s">
        <v>598</v>
      </c>
      <c r="B194" t="s">
        <v>598</v>
      </c>
      <c r="C194" t="s">
        <v>192</v>
      </c>
      <c r="D194" s="13">
        <v>30379</v>
      </c>
      <c r="E194" s="15">
        <v>1</v>
      </c>
      <c r="F194" s="18">
        <f t="shared" si="11"/>
        <v>30379</v>
      </c>
      <c r="G194" s="5">
        <f t="shared" si="10"/>
        <v>25000</v>
      </c>
    </row>
    <row r="195" spans="1:7" x14ac:dyDescent="0.25">
      <c r="A195" t="s">
        <v>599</v>
      </c>
      <c r="B195" t="s">
        <v>599</v>
      </c>
      <c r="C195" t="s">
        <v>193</v>
      </c>
      <c r="D195" s="13">
        <v>13831</v>
      </c>
      <c r="E195" s="15">
        <v>1</v>
      </c>
      <c r="F195" s="18">
        <f t="shared" si="11"/>
        <v>13831</v>
      </c>
      <c r="G195" s="5">
        <f t="shared" si="10"/>
        <v>19000</v>
      </c>
    </row>
    <row r="196" spans="1:7" x14ac:dyDescent="0.25">
      <c r="A196" t="s">
        <v>600</v>
      </c>
      <c r="B196" t="s">
        <v>600</v>
      </c>
      <c r="C196" t="s">
        <v>194</v>
      </c>
      <c r="D196" s="13">
        <v>8460</v>
      </c>
      <c r="E196" s="15">
        <v>1</v>
      </c>
      <c r="F196" s="18">
        <f t="shared" si="11"/>
        <v>8460</v>
      </c>
      <c r="G196" s="5">
        <f t="shared" si="10"/>
        <v>15500</v>
      </c>
    </row>
    <row r="197" spans="1:7" x14ac:dyDescent="0.25">
      <c r="A197" t="s">
        <v>601</v>
      </c>
      <c r="B197" t="s">
        <v>601</v>
      </c>
      <c r="C197" t="s">
        <v>195</v>
      </c>
      <c r="D197" s="13">
        <v>3174</v>
      </c>
      <c r="E197" s="15">
        <v>1</v>
      </c>
      <c r="F197" s="18">
        <f t="shared" si="11"/>
        <v>3174</v>
      </c>
      <c r="G197" s="5">
        <f t="shared" si="10"/>
        <v>12500</v>
      </c>
    </row>
    <row r="198" spans="1:7" x14ac:dyDescent="0.25">
      <c r="A198" t="s">
        <v>602</v>
      </c>
      <c r="B198" t="s">
        <v>602</v>
      </c>
      <c r="C198" t="s">
        <v>196</v>
      </c>
      <c r="D198" s="13">
        <v>28630</v>
      </c>
      <c r="E198" s="15">
        <v>1</v>
      </c>
      <c r="F198" s="18">
        <f t="shared" si="11"/>
        <v>28630</v>
      </c>
      <c r="G198" s="5">
        <f t="shared" si="10"/>
        <v>19000</v>
      </c>
    </row>
    <row r="199" spans="1:7" x14ac:dyDescent="0.25">
      <c r="A199" t="s">
        <v>603</v>
      </c>
      <c r="B199" t="s">
        <v>603</v>
      </c>
      <c r="C199" t="s">
        <v>197</v>
      </c>
      <c r="D199" s="13">
        <v>118</v>
      </c>
      <c r="E199" s="15">
        <v>1</v>
      </c>
      <c r="F199" s="18">
        <f t="shared" si="11"/>
        <v>118</v>
      </c>
      <c r="G199" s="5">
        <f t="shared" si="10"/>
        <v>10500</v>
      </c>
    </row>
    <row r="200" spans="1:7" x14ac:dyDescent="0.25">
      <c r="A200" t="s">
        <v>604</v>
      </c>
      <c r="B200" t="s">
        <v>604</v>
      </c>
      <c r="C200" t="s">
        <v>198</v>
      </c>
      <c r="D200" s="13">
        <v>8150</v>
      </c>
      <c r="E200" s="15">
        <v>1</v>
      </c>
      <c r="F200" s="18">
        <f t="shared" si="11"/>
        <v>8150</v>
      </c>
      <c r="G200" s="5">
        <f t="shared" si="10"/>
        <v>15500</v>
      </c>
    </row>
    <row r="201" spans="1:7" x14ac:dyDescent="0.25">
      <c r="A201" t="s">
        <v>605</v>
      </c>
      <c r="B201" t="s">
        <v>605</v>
      </c>
      <c r="C201" t="s">
        <v>199</v>
      </c>
      <c r="D201" s="13">
        <v>8580</v>
      </c>
      <c r="E201" s="15">
        <v>0.25</v>
      </c>
      <c r="F201" s="18">
        <f t="shared" si="11"/>
        <v>2145</v>
      </c>
      <c r="G201" s="5">
        <f t="shared" si="10"/>
        <v>10500</v>
      </c>
    </row>
    <row r="202" spans="1:7" x14ac:dyDescent="0.25">
      <c r="A202" t="s">
        <v>606</v>
      </c>
      <c r="B202" t="s">
        <v>606</v>
      </c>
      <c r="C202" t="s">
        <v>200</v>
      </c>
      <c r="D202" s="13">
        <v>1095</v>
      </c>
      <c r="E202" s="15">
        <v>1</v>
      </c>
      <c r="F202" s="18">
        <f t="shared" si="11"/>
        <v>1095</v>
      </c>
      <c r="G202" s="5">
        <f t="shared" si="10"/>
        <v>10500</v>
      </c>
    </row>
    <row r="203" spans="1:7" x14ac:dyDescent="0.25">
      <c r="A203" t="s">
        <v>607</v>
      </c>
      <c r="B203" t="s">
        <v>607</v>
      </c>
      <c r="C203" t="s">
        <v>201</v>
      </c>
      <c r="D203" s="13">
        <v>819</v>
      </c>
      <c r="E203" s="15">
        <v>1</v>
      </c>
      <c r="F203" s="18">
        <f t="shared" si="11"/>
        <v>819</v>
      </c>
      <c r="G203" s="5">
        <f t="shared" si="10"/>
        <v>10500</v>
      </c>
    </row>
    <row r="204" spans="1:7" x14ac:dyDescent="0.25">
      <c r="A204" t="s">
        <v>608</v>
      </c>
      <c r="B204" t="s">
        <v>608</v>
      </c>
      <c r="C204" t="s">
        <v>202</v>
      </c>
      <c r="D204" s="13">
        <v>3334</v>
      </c>
      <c r="E204" s="15">
        <v>1</v>
      </c>
      <c r="F204" s="18">
        <f t="shared" si="11"/>
        <v>3334</v>
      </c>
      <c r="G204" s="5">
        <f t="shared" si="10"/>
        <v>12500</v>
      </c>
    </row>
    <row r="205" spans="1:7" x14ac:dyDescent="0.25">
      <c r="A205" t="s">
        <v>609</v>
      </c>
      <c r="B205" t="s">
        <v>609</v>
      </c>
      <c r="C205" t="s">
        <v>203</v>
      </c>
      <c r="D205" s="13">
        <v>14255</v>
      </c>
      <c r="E205" s="15">
        <v>1</v>
      </c>
      <c r="F205" s="18">
        <f t="shared" si="11"/>
        <v>14255</v>
      </c>
      <c r="G205" s="5">
        <f t="shared" si="10"/>
        <v>19000</v>
      </c>
    </row>
    <row r="206" spans="1:7" x14ac:dyDescent="0.25">
      <c r="A206" t="s">
        <v>610</v>
      </c>
      <c r="B206" t="s">
        <v>610</v>
      </c>
      <c r="C206" t="s">
        <v>204</v>
      </c>
      <c r="D206" s="13">
        <v>37006</v>
      </c>
      <c r="E206" s="15">
        <v>1</v>
      </c>
      <c r="F206" s="18">
        <f t="shared" si="11"/>
        <v>37006</v>
      </c>
      <c r="G206" s="5">
        <f t="shared" si="10"/>
        <v>25000</v>
      </c>
    </row>
    <row r="207" spans="1:7" x14ac:dyDescent="0.25">
      <c r="A207" t="s">
        <v>611</v>
      </c>
      <c r="B207" t="s">
        <v>611</v>
      </c>
      <c r="C207" t="s">
        <v>205</v>
      </c>
      <c r="D207" s="13">
        <v>32091</v>
      </c>
      <c r="E207" s="15">
        <v>1</v>
      </c>
      <c r="F207" s="18">
        <f t="shared" si="11"/>
        <v>32091</v>
      </c>
      <c r="G207" s="5">
        <f t="shared" si="10"/>
        <v>25000</v>
      </c>
    </row>
    <row r="208" spans="1:7" x14ac:dyDescent="0.25">
      <c r="A208" t="s">
        <v>612</v>
      </c>
      <c r="B208" t="s">
        <v>612</v>
      </c>
      <c r="C208" t="s">
        <v>206</v>
      </c>
      <c r="D208" s="13">
        <v>250</v>
      </c>
      <c r="E208" s="15">
        <v>1</v>
      </c>
      <c r="F208" s="18">
        <f t="shared" si="11"/>
        <v>250</v>
      </c>
      <c r="G208" s="5">
        <f t="shared" si="10"/>
        <v>10500</v>
      </c>
    </row>
    <row r="209" spans="1:7" x14ac:dyDescent="0.25">
      <c r="A209" t="s">
        <v>613</v>
      </c>
      <c r="B209" t="s">
        <v>613</v>
      </c>
      <c r="C209" t="s">
        <v>207</v>
      </c>
      <c r="D209" s="13">
        <v>101079</v>
      </c>
      <c r="E209" s="15">
        <v>1</v>
      </c>
      <c r="F209" s="18">
        <f t="shared" si="11"/>
        <v>101079</v>
      </c>
      <c r="G209" s="5">
        <f t="shared" si="10"/>
        <v>50000</v>
      </c>
    </row>
    <row r="210" spans="1:7" x14ac:dyDescent="0.25">
      <c r="A210" t="s">
        <v>614</v>
      </c>
      <c r="B210" t="s">
        <v>614</v>
      </c>
      <c r="C210" t="s">
        <v>208</v>
      </c>
      <c r="D210" s="13">
        <v>996</v>
      </c>
      <c r="E210" s="15">
        <v>1</v>
      </c>
      <c r="F210" s="18">
        <f t="shared" si="11"/>
        <v>996</v>
      </c>
      <c r="G210" s="5">
        <f t="shared" si="10"/>
        <v>10500</v>
      </c>
    </row>
    <row r="211" spans="1:7" x14ac:dyDescent="0.25">
      <c r="A211" t="s">
        <v>615</v>
      </c>
      <c r="B211" t="s">
        <v>615</v>
      </c>
      <c r="C211" t="s">
        <v>209</v>
      </c>
      <c r="D211" s="13">
        <v>1528</v>
      </c>
      <c r="E211" s="15">
        <v>1</v>
      </c>
      <c r="F211" s="18">
        <f t="shared" si="11"/>
        <v>1528</v>
      </c>
      <c r="G211" s="5">
        <f t="shared" si="10"/>
        <v>10500</v>
      </c>
    </row>
    <row r="212" spans="1:7" x14ac:dyDescent="0.25">
      <c r="A212" t="s">
        <v>616</v>
      </c>
      <c r="B212" t="s">
        <v>616</v>
      </c>
      <c r="C212" t="s">
        <v>210</v>
      </c>
      <c r="D212" s="13">
        <v>983</v>
      </c>
      <c r="E212" s="15">
        <v>1</v>
      </c>
      <c r="F212" s="18">
        <f t="shared" si="11"/>
        <v>983</v>
      </c>
      <c r="G212" s="5">
        <f t="shared" si="10"/>
        <v>10500</v>
      </c>
    </row>
    <row r="213" spans="1:7" x14ac:dyDescent="0.25">
      <c r="A213" t="s">
        <v>617</v>
      </c>
      <c r="B213" t="s">
        <v>617</v>
      </c>
      <c r="C213" t="s">
        <v>211</v>
      </c>
      <c r="D213" s="13">
        <v>6716</v>
      </c>
      <c r="E213" s="15">
        <v>1</v>
      </c>
      <c r="F213" s="18">
        <f t="shared" si="11"/>
        <v>6716</v>
      </c>
      <c r="G213" s="5">
        <f t="shared" si="10"/>
        <v>15500</v>
      </c>
    </row>
    <row r="214" spans="1:7" x14ac:dyDescent="0.25">
      <c r="A214" t="s">
        <v>618</v>
      </c>
      <c r="B214" t="s">
        <v>618</v>
      </c>
      <c r="C214" t="s">
        <v>212</v>
      </c>
      <c r="D214" s="13">
        <v>18289</v>
      </c>
      <c r="E214" s="15">
        <v>1</v>
      </c>
      <c r="F214" s="18">
        <f t="shared" si="11"/>
        <v>18289</v>
      </c>
      <c r="G214" s="5">
        <f t="shared" ref="G214:G245" si="12">IF(F214&lt;2500,$K$3,IF(F214&lt;5000,$K$4,IF(F214&lt;10000,$K$5,IF(F214&lt;30000,$K$6,IF(F214&lt;50000,$K$7,IF(F214&lt;100000,$K$8,$K$9))))))</f>
        <v>19000</v>
      </c>
    </row>
    <row r="215" spans="1:7" x14ac:dyDescent="0.25">
      <c r="A215" t="s">
        <v>619</v>
      </c>
      <c r="B215" t="s">
        <v>619</v>
      </c>
      <c r="C215" t="s">
        <v>213</v>
      </c>
      <c r="D215" s="13">
        <v>88923</v>
      </c>
      <c r="E215" s="15">
        <v>1</v>
      </c>
      <c r="F215" s="18">
        <f t="shared" si="11"/>
        <v>88923</v>
      </c>
      <c r="G215" s="5">
        <f t="shared" si="12"/>
        <v>35000</v>
      </c>
    </row>
    <row r="216" spans="1:7" x14ac:dyDescent="0.25">
      <c r="A216" t="s">
        <v>620</v>
      </c>
      <c r="B216" t="s">
        <v>620</v>
      </c>
      <c r="C216" t="s">
        <v>214</v>
      </c>
      <c r="D216" s="13">
        <v>11662</v>
      </c>
      <c r="E216" s="15">
        <v>1</v>
      </c>
      <c r="F216" s="18">
        <f t="shared" si="11"/>
        <v>11662</v>
      </c>
      <c r="G216" s="5">
        <f t="shared" si="12"/>
        <v>19000</v>
      </c>
    </row>
    <row r="217" spans="1:7" x14ac:dyDescent="0.25">
      <c r="A217" t="s">
        <v>621</v>
      </c>
      <c r="B217" t="s">
        <v>621</v>
      </c>
      <c r="C217" t="s">
        <v>215</v>
      </c>
      <c r="D217" s="13">
        <v>12961</v>
      </c>
      <c r="E217" s="15">
        <v>1</v>
      </c>
      <c r="F217" s="18">
        <f t="shared" si="11"/>
        <v>12961</v>
      </c>
      <c r="G217" s="5">
        <f t="shared" si="12"/>
        <v>19000</v>
      </c>
    </row>
    <row r="218" spans="1:7" x14ac:dyDescent="0.25">
      <c r="A218" t="s">
        <v>622</v>
      </c>
      <c r="B218" t="s">
        <v>622</v>
      </c>
      <c r="C218" t="s">
        <v>216</v>
      </c>
      <c r="D218" s="13">
        <v>30915</v>
      </c>
      <c r="E218" s="15">
        <v>1</v>
      </c>
      <c r="F218" s="18">
        <f t="shared" si="11"/>
        <v>30915</v>
      </c>
      <c r="G218" s="5">
        <f t="shared" si="12"/>
        <v>25000</v>
      </c>
    </row>
    <row r="219" spans="1:7" x14ac:dyDescent="0.25">
      <c r="A219" t="s">
        <v>623</v>
      </c>
      <c r="B219" t="s">
        <v>623</v>
      </c>
      <c r="C219" t="s">
        <v>217</v>
      </c>
      <c r="D219" s="13">
        <v>30834</v>
      </c>
      <c r="E219" s="15">
        <v>1</v>
      </c>
      <c r="F219" s="18">
        <f t="shared" si="11"/>
        <v>30834</v>
      </c>
      <c r="G219" s="5">
        <f t="shared" si="12"/>
        <v>25000</v>
      </c>
    </row>
    <row r="220" spans="1:7" x14ac:dyDescent="0.25">
      <c r="A220" t="s">
        <v>624</v>
      </c>
      <c r="B220" t="s">
        <v>624</v>
      </c>
      <c r="C220" t="s">
        <v>218</v>
      </c>
      <c r="D220" s="13">
        <v>4735</v>
      </c>
      <c r="E220" s="15">
        <v>1</v>
      </c>
      <c r="F220" s="18">
        <f t="shared" si="11"/>
        <v>4735</v>
      </c>
      <c r="G220" s="5">
        <f t="shared" si="12"/>
        <v>12500</v>
      </c>
    </row>
    <row r="221" spans="1:7" x14ac:dyDescent="0.25">
      <c r="A221" t="s">
        <v>625</v>
      </c>
      <c r="B221" t="s">
        <v>625</v>
      </c>
      <c r="C221" t="s">
        <v>219</v>
      </c>
      <c r="D221" s="13">
        <v>15554</v>
      </c>
      <c r="E221" s="15">
        <v>1</v>
      </c>
      <c r="F221" s="18">
        <f t="shared" si="11"/>
        <v>15554</v>
      </c>
      <c r="G221" s="5">
        <f t="shared" si="12"/>
        <v>19000</v>
      </c>
    </row>
    <row r="222" spans="1:7" x14ac:dyDescent="0.25">
      <c r="A222" t="s">
        <v>626</v>
      </c>
      <c r="B222" t="s">
        <v>626</v>
      </c>
      <c r="C222" t="s">
        <v>220</v>
      </c>
      <c r="D222" s="13">
        <v>29571</v>
      </c>
      <c r="E222" s="15">
        <v>1</v>
      </c>
      <c r="F222" s="18">
        <f t="shared" si="11"/>
        <v>29571</v>
      </c>
      <c r="G222" s="5">
        <f t="shared" si="12"/>
        <v>19000</v>
      </c>
    </row>
    <row r="223" spans="1:7" x14ac:dyDescent="0.25">
      <c r="A223" t="s">
        <v>627</v>
      </c>
      <c r="B223" t="s">
        <v>627</v>
      </c>
      <c r="C223" t="s">
        <v>221</v>
      </c>
      <c r="D223" s="13">
        <v>15741</v>
      </c>
      <c r="E223" s="15">
        <v>1</v>
      </c>
      <c r="F223" s="18">
        <f t="shared" si="11"/>
        <v>15741</v>
      </c>
      <c r="G223" s="5">
        <f t="shared" si="12"/>
        <v>19000</v>
      </c>
    </row>
    <row r="224" spans="1:7" x14ac:dyDescent="0.25">
      <c r="A224" t="s">
        <v>628</v>
      </c>
      <c r="B224" t="s">
        <v>628</v>
      </c>
      <c r="C224" t="s">
        <v>222</v>
      </c>
      <c r="D224" s="13">
        <v>16335</v>
      </c>
      <c r="E224" s="15">
        <v>1</v>
      </c>
      <c r="F224" s="18">
        <f t="shared" si="11"/>
        <v>16335</v>
      </c>
      <c r="G224" s="5">
        <f t="shared" si="12"/>
        <v>19000</v>
      </c>
    </row>
    <row r="225" spans="1:7" x14ac:dyDescent="0.25">
      <c r="A225" t="s">
        <v>629</v>
      </c>
      <c r="B225" t="s">
        <v>629</v>
      </c>
      <c r="C225" t="s">
        <v>223</v>
      </c>
      <c r="D225" s="13">
        <v>2866</v>
      </c>
      <c r="E225" s="15">
        <v>1</v>
      </c>
      <c r="F225" s="18">
        <f t="shared" si="11"/>
        <v>2866</v>
      </c>
      <c r="G225" s="5">
        <f t="shared" si="12"/>
        <v>12500</v>
      </c>
    </row>
    <row r="226" spans="1:7" x14ac:dyDescent="0.25">
      <c r="A226" t="s">
        <v>630</v>
      </c>
      <c r="B226" t="s">
        <v>630</v>
      </c>
      <c r="C226" t="s">
        <v>224</v>
      </c>
      <c r="D226" s="13">
        <v>19202</v>
      </c>
      <c r="E226" s="15">
        <v>1</v>
      </c>
      <c r="F226" s="18">
        <f t="shared" si="11"/>
        <v>19202</v>
      </c>
      <c r="G226" s="5">
        <f t="shared" si="12"/>
        <v>19000</v>
      </c>
    </row>
    <row r="227" spans="1:7" x14ac:dyDescent="0.25">
      <c r="A227" t="s">
        <v>631</v>
      </c>
      <c r="B227" t="s">
        <v>631</v>
      </c>
      <c r="C227" t="s">
        <v>225</v>
      </c>
      <c r="D227" s="13">
        <v>11351</v>
      </c>
      <c r="E227" s="15">
        <v>1</v>
      </c>
      <c r="F227" s="18">
        <f t="shared" si="11"/>
        <v>11351</v>
      </c>
      <c r="G227" s="5">
        <f t="shared" si="12"/>
        <v>19000</v>
      </c>
    </row>
    <row r="228" spans="1:7" x14ac:dyDescent="0.25">
      <c r="A228" t="s">
        <v>632</v>
      </c>
      <c r="B228" t="s">
        <v>632</v>
      </c>
      <c r="C228" t="s">
        <v>226</v>
      </c>
      <c r="D228" s="13">
        <v>31611</v>
      </c>
      <c r="E228" s="15">
        <v>1</v>
      </c>
      <c r="F228" s="18">
        <f t="shared" si="11"/>
        <v>31611</v>
      </c>
      <c r="G228" s="5">
        <f t="shared" si="12"/>
        <v>25000</v>
      </c>
    </row>
    <row r="229" spans="1:7" x14ac:dyDescent="0.25">
      <c r="A229" t="s">
        <v>773</v>
      </c>
      <c r="B229" t="s">
        <v>773</v>
      </c>
      <c r="C229" t="s">
        <v>227</v>
      </c>
      <c r="D229" s="13">
        <v>5341</v>
      </c>
      <c r="E229" s="15">
        <v>1</v>
      </c>
      <c r="F229" s="18">
        <f t="shared" si="11"/>
        <v>5341</v>
      </c>
      <c r="G229" s="5">
        <f t="shared" si="12"/>
        <v>15500</v>
      </c>
    </row>
    <row r="230" spans="1:7" x14ac:dyDescent="0.25">
      <c r="A230" t="s">
        <v>633</v>
      </c>
      <c r="B230" t="s">
        <v>633</v>
      </c>
      <c r="C230" t="s">
        <v>228</v>
      </c>
      <c r="D230" s="13">
        <v>1851</v>
      </c>
      <c r="E230" s="15">
        <v>1</v>
      </c>
      <c r="F230" s="18">
        <f t="shared" si="11"/>
        <v>1851</v>
      </c>
      <c r="G230" s="5">
        <f t="shared" si="12"/>
        <v>10500</v>
      </c>
    </row>
    <row r="231" spans="1:7" x14ac:dyDescent="0.25">
      <c r="A231" t="s">
        <v>634</v>
      </c>
      <c r="B231" t="s">
        <v>634</v>
      </c>
      <c r="D231" s="13">
        <v>48916</v>
      </c>
      <c r="E231" s="15">
        <v>0.22</v>
      </c>
      <c r="F231" s="18">
        <f t="shared" si="11"/>
        <v>10761.52</v>
      </c>
      <c r="G231" s="5">
        <f t="shared" si="12"/>
        <v>19000</v>
      </c>
    </row>
    <row r="232" spans="1:7" x14ac:dyDescent="0.25">
      <c r="A232" t="s">
        <v>635</v>
      </c>
      <c r="B232" t="s">
        <v>635</v>
      </c>
      <c r="C232" t="s">
        <v>229</v>
      </c>
      <c r="D232" s="13">
        <v>7569</v>
      </c>
      <c r="E232" s="15">
        <v>1</v>
      </c>
      <c r="F232" s="18">
        <f t="shared" si="11"/>
        <v>7569</v>
      </c>
      <c r="G232" s="5">
        <f t="shared" si="12"/>
        <v>15500</v>
      </c>
    </row>
    <row r="233" spans="1:7" x14ac:dyDescent="0.25">
      <c r="A233" t="s">
        <v>636</v>
      </c>
      <c r="B233" t="s">
        <v>636</v>
      </c>
      <c r="C233" t="s">
        <v>230</v>
      </c>
      <c r="D233" s="13">
        <v>6307</v>
      </c>
      <c r="E233" s="15">
        <v>1</v>
      </c>
      <c r="F233" s="18">
        <f t="shared" si="11"/>
        <v>6307</v>
      </c>
      <c r="G233" s="5">
        <f t="shared" si="12"/>
        <v>15500</v>
      </c>
    </row>
    <row r="234" spans="1:7" x14ac:dyDescent="0.25">
      <c r="A234" t="s">
        <v>637</v>
      </c>
      <c r="B234" t="s">
        <v>637</v>
      </c>
      <c r="C234" t="s">
        <v>231</v>
      </c>
      <c r="D234" s="13">
        <v>1634</v>
      </c>
      <c r="E234" s="15">
        <v>1</v>
      </c>
      <c r="F234" s="18">
        <f t="shared" si="11"/>
        <v>1634</v>
      </c>
      <c r="G234" s="5">
        <f t="shared" si="12"/>
        <v>10500</v>
      </c>
    </row>
    <row r="235" spans="1:7" x14ac:dyDescent="0.25">
      <c r="A235" t="s">
        <v>638</v>
      </c>
      <c r="B235" t="s">
        <v>638</v>
      </c>
      <c r="C235" t="s">
        <v>232</v>
      </c>
      <c r="D235" s="13">
        <v>13347</v>
      </c>
      <c r="E235" s="15">
        <v>1</v>
      </c>
      <c r="F235" s="18">
        <f t="shared" si="11"/>
        <v>13347</v>
      </c>
      <c r="G235" s="5">
        <f t="shared" si="12"/>
        <v>19000</v>
      </c>
    </row>
    <row r="236" spans="1:7" x14ac:dyDescent="0.25">
      <c r="A236" t="s">
        <v>639</v>
      </c>
      <c r="B236" t="s">
        <v>639</v>
      </c>
      <c r="C236" t="s">
        <v>233</v>
      </c>
      <c r="D236" s="13">
        <v>12448</v>
      </c>
      <c r="E236" s="15">
        <v>0.46</v>
      </c>
      <c r="F236" s="18">
        <f t="shared" si="11"/>
        <v>5726.08</v>
      </c>
      <c r="G236" s="5">
        <f t="shared" si="12"/>
        <v>15500</v>
      </c>
    </row>
    <row r="237" spans="1:7" x14ac:dyDescent="0.25">
      <c r="A237" t="s">
        <v>640</v>
      </c>
      <c r="B237" t="s">
        <v>640</v>
      </c>
      <c r="C237" t="s">
        <v>234</v>
      </c>
      <c r="D237" s="13">
        <v>5004</v>
      </c>
      <c r="E237" s="15">
        <v>1</v>
      </c>
      <c r="F237" s="18">
        <f t="shared" si="11"/>
        <v>5004</v>
      </c>
      <c r="G237" s="5">
        <f t="shared" si="12"/>
        <v>15500</v>
      </c>
    </row>
    <row r="238" spans="1:7" x14ac:dyDescent="0.25">
      <c r="A238" t="s">
        <v>641</v>
      </c>
      <c r="B238" t="s">
        <v>641</v>
      </c>
      <c r="C238" t="s">
        <v>235</v>
      </c>
      <c r="D238" s="13">
        <v>54481</v>
      </c>
      <c r="E238" s="15">
        <v>1</v>
      </c>
      <c r="F238" s="18">
        <f t="shared" si="11"/>
        <v>54481</v>
      </c>
      <c r="G238" s="5">
        <f t="shared" si="12"/>
        <v>35000</v>
      </c>
    </row>
    <row r="239" spans="1:7" x14ac:dyDescent="0.25">
      <c r="A239" t="s">
        <v>642</v>
      </c>
      <c r="B239" t="s">
        <v>642</v>
      </c>
      <c r="C239" t="s">
        <v>236</v>
      </c>
      <c r="D239" s="13">
        <v>1280</v>
      </c>
      <c r="E239" s="15">
        <v>1</v>
      </c>
      <c r="F239" s="18">
        <f t="shared" si="11"/>
        <v>1280</v>
      </c>
      <c r="G239" s="5">
        <f t="shared" si="12"/>
        <v>10500</v>
      </c>
    </row>
    <row r="240" spans="1:7" x14ac:dyDescent="0.25">
      <c r="A240" t="s">
        <v>643</v>
      </c>
      <c r="B240" t="s">
        <v>643</v>
      </c>
      <c r="C240" t="s">
        <v>237</v>
      </c>
      <c r="D240" s="13">
        <v>18361</v>
      </c>
      <c r="E240" s="15">
        <v>1</v>
      </c>
      <c r="F240" s="18">
        <f t="shared" si="11"/>
        <v>18361</v>
      </c>
      <c r="G240" s="5">
        <f t="shared" si="12"/>
        <v>19000</v>
      </c>
    </row>
    <row r="241" spans="1:7" x14ac:dyDescent="0.25">
      <c r="A241" t="s">
        <v>644</v>
      </c>
      <c r="B241" t="s">
        <v>644</v>
      </c>
      <c r="C241" t="s">
        <v>238</v>
      </c>
      <c r="D241" s="13">
        <v>11604</v>
      </c>
      <c r="E241" s="15">
        <v>1</v>
      </c>
      <c r="F241" s="18">
        <f t="shared" si="11"/>
        <v>11604</v>
      </c>
      <c r="G241" s="5">
        <f t="shared" si="12"/>
        <v>19000</v>
      </c>
    </row>
    <row r="242" spans="1:7" x14ac:dyDescent="0.25">
      <c r="A242" t="s">
        <v>645</v>
      </c>
      <c r="B242" t="s">
        <v>645</v>
      </c>
      <c r="C242" t="s">
        <v>239</v>
      </c>
      <c r="D242" s="13">
        <v>814</v>
      </c>
      <c r="E242" s="15">
        <v>1</v>
      </c>
      <c r="F242" s="18">
        <f t="shared" si="11"/>
        <v>814</v>
      </c>
      <c r="G242" s="5">
        <f t="shared" si="12"/>
        <v>10500</v>
      </c>
    </row>
    <row r="243" spans="1:7" x14ac:dyDescent="0.25">
      <c r="A243" t="s">
        <v>646</v>
      </c>
      <c r="B243" t="s">
        <v>646</v>
      </c>
      <c r="C243" t="s">
        <v>240</v>
      </c>
      <c r="D243" s="13">
        <v>1194</v>
      </c>
      <c r="E243" s="15">
        <v>1</v>
      </c>
      <c r="F243" s="18">
        <f t="shared" si="11"/>
        <v>1194</v>
      </c>
      <c r="G243" s="5">
        <f t="shared" si="12"/>
        <v>10500</v>
      </c>
    </row>
    <row r="244" spans="1:7" x14ac:dyDescent="0.25">
      <c r="A244" t="s">
        <v>647</v>
      </c>
      <c r="B244" t="s">
        <v>647</v>
      </c>
      <c r="C244" t="s">
        <v>241</v>
      </c>
      <c r="D244" s="13">
        <v>1726</v>
      </c>
      <c r="E244" s="15">
        <v>1</v>
      </c>
      <c r="F244" s="18">
        <f t="shared" si="11"/>
        <v>1726</v>
      </c>
      <c r="G244" s="5">
        <f t="shared" si="12"/>
        <v>10500</v>
      </c>
    </row>
    <row r="245" spans="1:7" x14ac:dyDescent="0.25">
      <c r="A245" t="s">
        <v>648</v>
      </c>
      <c r="B245" t="s">
        <v>648</v>
      </c>
      <c r="C245" t="s">
        <v>242</v>
      </c>
      <c r="D245" s="13">
        <v>43927</v>
      </c>
      <c r="E245" s="15">
        <v>1</v>
      </c>
      <c r="F245" s="18">
        <f t="shared" si="11"/>
        <v>43927</v>
      </c>
      <c r="G245" s="5">
        <f t="shared" si="12"/>
        <v>25000</v>
      </c>
    </row>
    <row r="246" spans="1:7" x14ac:dyDescent="0.25">
      <c r="A246" t="s">
        <v>649</v>
      </c>
      <c r="B246" t="s">
        <v>649</v>
      </c>
      <c r="C246" t="s">
        <v>243</v>
      </c>
      <c r="D246" s="13">
        <v>633</v>
      </c>
      <c r="E246" s="15">
        <v>1</v>
      </c>
      <c r="F246" s="18">
        <f t="shared" si="11"/>
        <v>633</v>
      </c>
      <c r="G246" s="5">
        <f t="shared" ref="G246:G277" si="13">IF(F246&lt;2500,$K$3,IF(F246&lt;5000,$K$4,IF(F246&lt;10000,$K$5,IF(F246&lt;30000,$K$6,IF(F246&lt;50000,$K$7,IF(F246&lt;100000,$K$8,$K$9))))))</f>
        <v>10500</v>
      </c>
    </row>
    <row r="247" spans="1:7" x14ac:dyDescent="0.25">
      <c r="A247" t="s">
        <v>650</v>
      </c>
      <c r="B247" t="s">
        <v>650</v>
      </c>
      <c r="C247" t="s">
        <v>244</v>
      </c>
      <c r="D247" s="13">
        <v>9945</v>
      </c>
      <c r="E247" s="15">
        <v>1</v>
      </c>
      <c r="F247" s="18">
        <f t="shared" si="11"/>
        <v>9945</v>
      </c>
      <c r="G247" s="5">
        <f t="shared" si="13"/>
        <v>15500</v>
      </c>
    </row>
    <row r="248" spans="1:7" x14ac:dyDescent="0.25">
      <c r="A248" t="s">
        <v>651</v>
      </c>
      <c r="B248" t="s">
        <v>651</v>
      </c>
      <c r="C248" t="s">
        <v>245</v>
      </c>
      <c r="D248" s="13">
        <v>61217</v>
      </c>
      <c r="E248" s="15">
        <v>1</v>
      </c>
      <c r="F248" s="18">
        <f t="shared" si="11"/>
        <v>61217</v>
      </c>
      <c r="G248" s="5">
        <f t="shared" si="13"/>
        <v>35000</v>
      </c>
    </row>
    <row r="249" spans="1:7" x14ac:dyDescent="0.25">
      <c r="A249" t="s">
        <v>652</v>
      </c>
      <c r="B249" t="s">
        <v>652</v>
      </c>
      <c r="C249" t="s">
        <v>246</v>
      </c>
      <c r="D249" s="13">
        <v>2930</v>
      </c>
      <c r="E249" s="15">
        <v>1</v>
      </c>
      <c r="F249" s="18">
        <f t="shared" si="11"/>
        <v>2930</v>
      </c>
      <c r="G249" s="5">
        <f t="shared" si="13"/>
        <v>12500</v>
      </c>
    </row>
    <row r="250" spans="1:7" x14ac:dyDescent="0.25">
      <c r="A250" t="s">
        <v>653</v>
      </c>
      <c r="B250" t="s">
        <v>653</v>
      </c>
      <c r="C250" t="s">
        <v>247</v>
      </c>
      <c r="D250" s="13">
        <v>3495</v>
      </c>
      <c r="E250" s="15">
        <v>1</v>
      </c>
      <c r="F250" s="18">
        <f t="shared" si="11"/>
        <v>3495</v>
      </c>
      <c r="G250" s="5">
        <f t="shared" si="13"/>
        <v>12500</v>
      </c>
    </row>
    <row r="251" spans="1:7" x14ac:dyDescent="0.25">
      <c r="A251" t="s">
        <v>654</v>
      </c>
      <c r="B251" t="s">
        <v>654</v>
      </c>
      <c r="C251" t="s">
        <v>248</v>
      </c>
      <c r="D251" s="13">
        <v>3664</v>
      </c>
      <c r="E251" s="15">
        <v>1</v>
      </c>
      <c r="F251" s="18">
        <f t="shared" si="11"/>
        <v>3664</v>
      </c>
      <c r="G251" s="5">
        <f t="shared" si="13"/>
        <v>12500</v>
      </c>
    </row>
    <row r="252" spans="1:7" x14ac:dyDescent="0.25">
      <c r="A252" t="s">
        <v>655</v>
      </c>
      <c r="B252" t="s">
        <v>655</v>
      </c>
      <c r="C252" t="s">
        <v>249</v>
      </c>
      <c r="D252" s="13">
        <v>101636</v>
      </c>
      <c r="E252" s="15">
        <v>1</v>
      </c>
      <c r="F252" s="18">
        <f t="shared" si="11"/>
        <v>101636</v>
      </c>
      <c r="G252" s="5">
        <f t="shared" si="13"/>
        <v>50000</v>
      </c>
    </row>
    <row r="253" spans="1:7" x14ac:dyDescent="0.25">
      <c r="A253" t="s">
        <v>656</v>
      </c>
      <c r="B253" t="s">
        <v>656</v>
      </c>
      <c r="C253" t="s">
        <v>250</v>
      </c>
      <c r="D253" s="13">
        <v>34984</v>
      </c>
      <c r="E253" s="15">
        <v>1</v>
      </c>
      <c r="F253" s="18">
        <f t="shared" si="11"/>
        <v>34984</v>
      </c>
      <c r="G253" s="5">
        <f t="shared" si="13"/>
        <v>25000</v>
      </c>
    </row>
    <row r="254" spans="1:7" x14ac:dyDescent="0.25">
      <c r="A254" t="s">
        <v>657</v>
      </c>
      <c r="B254" t="s">
        <v>657</v>
      </c>
      <c r="C254" t="s">
        <v>251</v>
      </c>
      <c r="D254" s="13">
        <v>15142</v>
      </c>
      <c r="E254" s="15">
        <v>1</v>
      </c>
      <c r="F254" s="18">
        <f t="shared" si="11"/>
        <v>15142</v>
      </c>
      <c r="G254" s="5">
        <f t="shared" si="13"/>
        <v>19000</v>
      </c>
    </row>
    <row r="255" spans="1:7" x14ac:dyDescent="0.25">
      <c r="A255" t="s">
        <v>658</v>
      </c>
      <c r="B255" t="s">
        <v>658</v>
      </c>
      <c r="C255" t="s">
        <v>252</v>
      </c>
      <c r="D255" s="13">
        <v>25518</v>
      </c>
      <c r="E255" s="15">
        <v>1</v>
      </c>
      <c r="F255" s="18">
        <f t="shared" si="11"/>
        <v>25518</v>
      </c>
      <c r="G255" s="5">
        <f t="shared" si="13"/>
        <v>19000</v>
      </c>
    </row>
    <row r="256" spans="1:7" x14ac:dyDescent="0.25">
      <c r="A256" t="s">
        <v>659</v>
      </c>
      <c r="B256" t="s">
        <v>659</v>
      </c>
      <c r="C256" t="s">
        <v>253</v>
      </c>
      <c r="D256" s="13">
        <v>12502</v>
      </c>
      <c r="E256" s="15">
        <v>1</v>
      </c>
      <c r="F256" s="18">
        <f t="shared" si="11"/>
        <v>12502</v>
      </c>
      <c r="G256" s="5">
        <f t="shared" si="13"/>
        <v>19000</v>
      </c>
    </row>
    <row r="257" spans="1:7" x14ac:dyDescent="0.25">
      <c r="A257" t="s">
        <v>660</v>
      </c>
      <c r="B257" t="s">
        <v>660</v>
      </c>
      <c r="C257" t="s">
        <v>254</v>
      </c>
      <c r="D257" s="13">
        <v>62186</v>
      </c>
      <c r="E257" s="15">
        <v>1</v>
      </c>
      <c r="F257" s="18">
        <f t="shared" ref="F257:F320" si="14">D257*E257</f>
        <v>62186</v>
      </c>
      <c r="G257" s="5">
        <f t="shared" si="13"/>
        <v>35000</v>
      </c>
    </row>
    <row r="258" spans="1:7" x14ac:dyDescent="0.25">
      <c r="A258" t="s">
        <v>661</v>
      </c>
      <c r="B258" t="s">
        <v>661</v>
      </c>
      <c r="C258" t="s">
        <v>255</v>
      </c>
      <c r="D258" s="13">
        <v>1407</v>
      </c>
      <c r="E258" s="15">
        <v>1</v>
      </c>
      <c r="F258" s="18">
        <f t="shared" si="14"/>
        <v>1407</v>
      </c>
      <c r="G258" s="5">
        <f t="shared" si="13"/>
        <v>10500</v>
      </c>
    </row>
    <row r="259" spans="1:7" x14ac:dyDescent="0.25">
      <c r="A259" t="s">
        <v>662</v>
      </c>
      <c r="B259" t="s">
        <v>662</v>
      </c>
      <c r="C259" t="s">
        <v>256</v>
      </c>
      <c r="D259" s="13">
        <v>5717</v>
      </c>
      <c r="E259" s="15">
        <v>1</v>
      </c>
      <c r="F259" s="18">
        <f t="shared" si="14"/>
        <v>5717</v>
      </c>
      <c r="G259" s="5">
        <f t="shared" si="13"/>
        <v>15500</v>
      </c>
    </row>
    <row r="260" spans="1:7" x14ac:dyDescent="0.25">
      <c r="A260" t="s">
        <v>663</v>
      </c>
      <c r="B260" t="s">
        <v>663</v>
      </c>
      <c r="C260" t="s">
        <v>257</v>
      </c>
      <c r="D260" s="13">
        <v>17803</v>
      </c>
      <c r="E260" s="15">
        <v>1</v>
      </c>
      <c r="F260" s="18">
        <f t="shared" si="14"/>
        <v>17803</v>
      </c>
      <c r="G260" s="5">
        <f t="shared" si="13"/>
        <v>19000</v>
      </c>
    </row>
    <row r="261" spans="1:7" x14ac:dyDescent="0.25">
      <c r="A261" t="s">
        <v>664</v>
      </c>
      <c r="B261" t="s">
        <v>664</v>
      </c>
      <c r="C261" t="s">
        <v>258</v>
      </c>
      <c r="D261" s="13">
        <v>6992</v>
      </c>
      <c r="E261" s="15">
        <v>1</v>
      </c>
      <c r="F261" s="18">
        <f t="shared" si="14"/>
        <v>6992</v>
      </c>
      <c r="G261" s="5">
        <f t="shared" si="13"/>
        <v>15500</v>
      </c>
    </row>
    <row r="262" spans="1:7" x14ac:dyDescent="0.25">
      <c r="A262" t="s">
        <v>665</v>
      </c>
      <c r="B262" t="s">
        <v>665</v>
      </c>
      <c r="C262" t="s">
        <v>259</v>
      </c>
      <c r="D262" s="13">
        <v>424</v>
      </c>
      <c r="E262" s="15">
        <v>1</v>
      </c>
      <c r="F262" s="18">
        <f t="shared" si="14"/>
        <v>424</v>
      </c>
      <c r="G262" s="5">
        <f t="shared" si="13"/>
        <v>10500</v>
      </c>
    </row>
    <row r="263" spans="1:7" x14ac:dyDescent="0.25">
      <c r="A263" t="s">
        <v>825</v>
      </c>
      <c r="B263" t="s">
        <v>825</v>
      </c>
      <c r="C263" t="s">
        <v>260</v>
      </c>
      <c r="D263" s="13">
        <v>6161</v>
      </c>
      <c r="E263" s="15">
        <v>1</v>
      </c>
      <c r="F263" s="18">
        <f t="shared" si="14"/>
        <v>6161</v>
      </c>
      <c r="G263" s="5">
        <f t="shared" si="13"/>
        <v>15500</v>
      </c>
    </row>
    <row r="264" spans="1:7" x14ac:dyDescent="0.25">
      <c r="A264" t="s">
        <v>666</v>
      </c>
      <c r="B264" t="s">
        <v>666</v>
      </c>
      <c r="C264" t="s">
        <v>261</v>
      </c>
      <c r="D264" s="13">
        <v>1250</v>
      </c>
      <c r="E264" s="15">
        <v>1</v>
      </c>
      <c r="F264" s="18">
        <f t="shared" si="14"/>
        <v>1250</v>
      </c>
      <c r="G264" s="5">
        <f t="shared" si="13"/>
        <v>10500</v>
      </c>
    </row>
    <row r="265" spans="1:7" x14ac:dyDescent="0.25">
      <c r="A265" t="s">
        <v>667</v>
      </c>
      <c r="B265" t="s">
        <v>667</v>
      </c>
      <c r="C265" t="s">
        <v>262</v>
      </c>
      <c r="D265" s="13">
        <v>1643</v>
      </c>
      <c r="E265" s="15">
        <v>1</v>
      </c>
      <c r="F265" s="18">
        <f t="shared" si="14"/>
        <v>1643</v>
      </c>
      <c r="G265" s="5">
        <f t="shared" si="13"/>
        <v>10500</v>
      </c>
    </row>
    <row r="266" spans="1:7" x14ac:dyDescent="0.25">
      <c r="A266" t="s">
        <v>668</v>
      </c>
      <c r="B266" t="s">
        <v>668</v>
      </c>
      <c r="C266" t="s">
        <v>263</v>
      </c>
      <c r="D266" s="13">
        <v>9049</v>
      </c>
      <c r="E266" s="15">
        <v>1</v>
      </c>
      <c r="F266" s="18">
        <f t="shared" si="14"/>
        <v>9049</v>
      </c>
      <c r="G266" s="5">
        <f t="shared" si="13"/>
        <v>15500</v>
      </c>
    </row>
    <row r="267" spans="1:7" x14ac:dyDescent="0.25">
      <c r="A267" t="s">
        <v>669</v>
      </c>
      <c r="B267" t="s">
        <v>669</v>
      </c>
      <c r="C267" t="s">
        <v>264</v>
      </c>
      <c r="D267" s="13">
        <v>44480</v>
      </c>
      <c r="E267" s="15">
        <v>1</v>
      </c>
      <c r="F267" s="18">
        <f t="shared" si="14"/>
        <v>44480</v>
      </c>
      <c r="G267" s="5">
        <f t="shared" si="13"/>
        <v>25000</v>
      </c>
    </row>
    <row r="268" spans="1:7" x14ac:dyDescent="0.25">
      <c r="A268" t="s">
        <v>670</v>
      </c>
      <c r="B268" t="s">
        <v>670</v>
      </c>
      <c r="C268" t="s">
        <v>265</v>
      </c>
      <c r="D268" s="13">
        <v>9236</v>
      </c>
      <c r="E268" s="15">
        <v>1</v>
      </c>
      <c r="F268" s="18">
        <f t="shared" si="14"/>
        <v>9236</v>
      </c>
      <c r="G268" s="5">
        <f t="shared" si="13"/>
        <v>15500</v>
      </c>
    </row>
    <row r="269" spans="1:7" x14ac:dyDescent="0.25">
      <c r="A269" t="s">
        <v>671</v>
      </c>
      <c r="B269" t="s">
        <v>671</v>
      </c>
      <c r="C269" t="s">
        <v>266</v>
      </c>
      <c r="D269" s="13">
        <v>989</v>
      </c>
      <c r="E269" s="15">
        <v>1</v>
      </c>
      <c r="F269" s="18">
        <f t="shared" si="14"/>
        <v>989</v>
      </c>
      <c r="G269" s="5">
        <f t="shared" si="13"/>
        <v>10500</v>
      </c>
    </row>
    <row r="270" spans="1:7" x14ac:dyDescent="0.25">
      <c r="A270" t="s">
        <v>672</v>
      </c>
      <c r="B270" t="s">
        <v>672</v>
      </c>
      <c r="C270" t="s">
        <v>267</v>
      </c>
      <c r="D270" s="13">
        <v>20259</v>
      </c>
      <c r="E270" s="15">
        <v>1</v>
      </c>
      <c r="F270" s="18">
        <f t="shared" si="14"/>
        <v>20259</v>
      </c>
      <c r="G270" s="5">
        <f t="shared" si="13"/>
        <v>19000</v>
      </c>
    </row>
    <row r="271" spans="1:7" x14ac:dyDescent="0.25">
      <c r="A271" t="s">
        <v>673</v>
      </c>
      <c r="B271" t="s">
        <v>673</v>
      </c>
      <c r="C271" t="s">
        <v>268</v>
      </c>
      <c r="D271" s="13">
        <v>28619</v>
      </c>
      <c r="E271" s="15">
        <v>1</v>
      </c>
      <c r="F271" s="18">
        <f t="shared" si="14"/>
        <v>28619</v>
      </c>
      <c r="G271" s="5">
        <f t="shared" si="13"/>
        <v>19000</v>
      </c>
    </row>
    <row r="272" spans="1:7" x14ac:dyDescent="0.25">
      <c r="A272" t="s">
        <v>822</v>
      </c>
      <c r="B272" t="s">
        <v>822</v>
      </c>
      <c r="C272" t="s">
        <v>269</v>
      </c>
      <c r="D272" s="13">
        <v>645</v>
      </c>
      <c r="E272" s="15">
        <v>1</v>
      </c>
      <c r="F272" s="18">
        <f t="shared" si="14"/>
        <v>645</v>
      </c>
      <c r="G272" s="5">
        <f t="shared" si="13"/>
        <v>10500</v>
      </c>
    </row>
    <row r="273" spans="1:7" x14ac:dyDescent="0.25">
      <c r="A273" t="s">
        <v>674</v>
      </c>
      <c r="B273" t="s">
        <v>674</v>
      </c>
      <c r="C273" t="s">
        <v>270</v>
      </c>
      <c r="D273" s="13">
        <v>19063</v>
      </c>
      <c r="E273" s="15">
        <v>1</v>
      </c>
      <c r="F273" s="18">
        <f t="shared" si="14"/>
        <v>19063</v>
      </c>
      <c r="G273" s="5">
        <f t="shared" si="13"/>
        <v>19000</v>
      </c>
    </row>
    <row r="274" spans="1:7" x14ac:dyDescent="0.25">
      <c r="A274" t="s">
        <v>675</v>
      </c>
      <c r="B274" t="s">
        <v>675</v>
      </c>
      <c r="C274" t="s">
        <v>271</v>
      </c>
      <c r="D274" s="13">
        <v>15531</v>
      </c>
      <c r="E274" s="15">
        <v>1</v>
      </c>
      <c r="F274" s="18">
        <f t="shared" si="14"/>
        <v>15531</v>
      </c>
      <c r="G274" s="5">
        <f t="shared" si="13"/>
        <v>19000</v>
      </c>
    </row>
    <row r="275" spans="1:7" x14ac:dyDescent="0.25">
      <c r="A275" t="s">
        <v>676</v>
      </c>
      <c r="B275" t="s">
        <v>676</v>
      </c>
      <c r="C275" t="s">
        <v>272</v>
      </c>
      <c r="D275" s="13">
        <v>18575</v>
      </c>
      <c r="E275" s="15">
        <v>1</v>
      </c>
      <c r="F275" s="18">
        <f t="shared" si="14"/>
        <v>18575</v>
      </c>
      <c r="G275" s="5">
        <f t="shared" si="13"/>
        <v>19000</v>
      </c>
    </row>
    <row r="276" spans="1:7" x14ac:dyDescent="0.25">
      <c r="A276" t="s">
        <v>677</v>
      </c>
      <c r="B276" t="s">
        <v>677</v>
      </c>
      <c r="C276" t="s">
        <v>273</v>
      </c>
      <c r="D276" s="13">
        <v>3327</v>
      </c>
      <c r="E276" s="15">
        <v>1</v>
      </c>
      <c r="F276" s="18">
        <f t="shared" si="14"/>
        <v>3327</v>
      </c>
      <c r="G276" s="5">
        <f t="shared" si="13"/>
        <v>12500</v>
      </c>
    </row>
    <row r="277" spans="1:7" x14ac:dyDescent="0.25">
      <c r="A277" t="s">
        <v>678</v>
      </c>
      <c r="B277" t="s">
        <v>678</v>
      </c>
      <c r="C277" t="s">
        <v>274</v>
      </c>
      <c r="D277" s="13">
        <v>1884</v>
      </c>
      <c r="E277" s="15">
        <v>0.67</v>
      </c>
      <c r="F277" s="18">
        <f t="shared" si="14"/>
        <v>1262.28</v>
      </c>
      <c r="G277" s="5">
        <f t="shared" si="13"/>
        <v>10500</v>
      </c>
    </row>
    <row r="278" spans="1:7" x14ac:dyDescent="0.25">
      <c r="A278" t="s">
        <v>275</v>
      </c>
      <c r="B278" t="s">
        <v>275</v>
      </c>
      <c r="D278" s="13">
        <v>1884</v>
      </c>
      <c r="E278" s="15">
        <v>0.33</v>
      </c>
      <c r="F278" s="18">
        <f t="shared" si="14"/>
        <v>621.72</v>
      </c>
      <c r="G278" s="5">
        <f t="shared" ref="G278:G309" si="15">IF(F278&lt;2500,$K$3,IF(F278&lt;5000,$K$4,IF(F278&lt;10000,$K$5,IF(F278&lt;30000,$K$6,IF(F278&lt;50000,$K$7,IF(F278&lt;100000,$K$8,$K$9))))))</f>
        <v>10500</v>
      </c>
    </row>
    <row r="279" spans="1:7" x14ac:dyDescent="0.25">
      <c r="A279" t="s">
        <v>679</v>
      </c>
      <c r="B279" t="s">
        <v>679</v>
      </c>
      <c r="C279" t="s">
        <v>276</v>
      </c>
      <c r="D279" s="13">
        <v>4401</v>
      </c>
      <c r="E279" s="15">
        <v>1</v>
      </c>
      <c r="F279" s="18">
        <f t="shared" si="14"/>
        <v>4401</v>
      </c>
      <c r="G279" s="5">
        <f t="shared" si="15"/>
        <v>12500</v>
      </c>
    </row>
    <row r="280" spans="1:7" x14ac:dyDescent="0.25">
      <c r="A280" t="s">
        <v>680</v>
      </c>
      <c r="B280" t="s">
        <v>680</v>
      </c>
      <c r="C280" t="s">
        <v>277</v>
      </c>
      <c r="D280" s="13">
        <v>7431</v>
      </c>
      <c r="E280" s="15">
        <v>1</v>
      </c>
      <c r="F280" s="18">
        <f t="shared" si="14"/>
        <v>7431</v>
      </c>
      <c r="G280" s="5">
        <f t="shared" si="15"/>
        <v>15500</v>
      </c>
    </row>
    <row r="281" spans="1:7" x14ac:dyDescent="0.25">
      <c r="A281" t="s">
        <v>681</v>
      </c>
      <c r="B281" t="s">
        <v>681</v>
      </c>
      <c r="C281" t="s">
        <v>278</v>
      </c>
      <c r="D281" s="13">
        <v>38325</v>
      </c>
      <c r="E281" s="15">
        <v>1</v>
      </c>
      <c r="F281" s="18">
        <f t="shared" si="14"/>
        <v>38325</v>
      </c>
      <c r="G281" s="5">
        <f t="shared" si="15"/>
        <v>25000</v>
      </c>
    </row>
    <row r="282" spans="1:7" x14ac:dyDescent="0.25">
      <c r="A282" t="s">
        <v>682</v>
      </c>
      <c r="B282" t="s">
        <v>682</v>
      </c>
      <c r="C282" t="s">
        <v>279</v>
      </c>
      <c r="D282" s="13">
        <v>1717</v>
      </c>
      <c r="E282" s="15">
        <v>1</v>
      </c>
      <c r="F282" s="18">
        <f t="shared" si="14"/>
        <v>1717</v>
      </c>
      <c r="G282" s="5">
        <f t="shared" si="15"/>
        <v>10500</v>
      </c>
    </row>
    <row r="283" spans="1:7" x14ac:dyDescent="0.25">
      <c r="A283" t="s">
        <v>683</v>
      </c>
      <c r="B283" t="s">
        <v>683</v>
      </c>
      <c r="C283" t="s">
        <v>280</v>
      </c>
      <c r="D283" s="13">
        <v>18303</v>
      </c>
      <c r="E283" s="15">
        <v>1</v>
      </c>
      <c r="F283" s="18">
        <f t="shared" si="14"/>
        <v>18303</v>
      </c>
      <c r="G283" s="5">
        <f t="shared" si="15"/>
        <v>19000</v>
      </c>
    </row>
    <row r="284" spans="1:7" x14ac:dyDescent="0.25">
      <c r="A284" t="s">
        <v>684</v>
      </c>
      <c r="B284" t="s">
        <v>684</v>
      </c>
      <c r="C284" t="s">
        <v>281</v>
      </c>
      <c r="D284" s="13">
        <v>81045</v>
      </c>
      <c r="E284" s="15">
        <v>1</v>
      </c>
      <c r="F284" s="18">
        <f t="shared" si="14"/>
        <v>81045</v>
      </c>
      <c r="G284" s="5">
        <f t="shared" si="15"/>
        <v>35000</v>
      </c>
    </row>
    <row r="285" spans="1:7" x14ac:dyDescent="0.25">
      <c r="A285" t="s">
        <v>685</v>
      </c>
      <c r="B285" t="s">
        <v>685</v>
      </c>
      <c r="D285" s="13">
        <v>5090</v>
      </c>
      <c r="E285" s="15">
        <v>0.45</v>
      </c>
      <c r="F285" s="18">
        <v>2500</v>
      </c>
      <c r="G285" s="5">
        <f t="shared" si="15"/>
        <v>12500</v>
      </c>
    </row>
    <row r="286" spans="1:7" x14ac:dyDescent="0.25">
      <c r="A286" t="s">
        <v>785</v>
      </c>
      <c r="B286" t="s">
        <v>787</v>
      </c>
      <c r="C286" t="s">
        <v>282</v>
      </c>
      <c r="D286" s="13">
        <v>18150</v>
      </c>
      <c r="E286" s="15">
        <v>0.67</v>
      </c>
      <c r="F286" s="18">
        <f t="shared" si="14"/>
        <v>12160.5</v>
      </c>
      <c r="G286" s="5">
        <f t="shared" si="15"/>
        <v>19000</v>
      </c>
    </row>
    <row r="287" spans="1:7" x14ac:dyDescent="0.25">
      <c r="A287" t="s">
        <v>786</v>
      </c>
      <c r="B287" t="s">
        <v>788</v>
      </c>
      <c r="D287" s="13">
        <v>18150</v>
      </c>
      <c r="E287" s="15">
        <v>0.33</v>
      </c>
      <c r="F287" s="18">
        <f t="shared" si="14"/>
        <v>5989.5</v>
      </c>
      <c r="G287" s="5">
        <f t="shared" si="15"/>
        <v>15500</v>
      </c>
    </row>
    <row r="288" spans="1:7" x14ac:dyDescent="0.25">
      <c r="A288" t="s">
        <v>686</v>
      </c>
      <c r="B288" t="s">
        <v>686</v>
      </c>
      <c r="C288" t="s">
        <v>283</v>
      </c>
      <c r="D288" s="13">
        <v>6224</v>
      </c>
      <c r="E288" s="15">
        <v>1</v>
      </c>
      <c r="F288" s="18">
        <f t="shared" si="14"/>
        <v>6224</v>
      </c>
      <c r="G288" s="5">
        <f t="shared" si="15"/>
        <v>15500</v>
      </c>
    </row>
    <row r="289" spans="1:7" x14ac:dyDescent="0.25">
      <c r="A289" t="s">
        <v>687</v>
      </c>
      <c r="B289" t="s">
        <v>687</v>
      </c>
      <c r="C289" t="s">
        <v>284</v>
      </c>
      <c r="D289" s="13">
        <v>10450</v>
      </c>
      <c r="E289" s="15">
        <v>1</v>
      </c>
      <c r="F289" s="18">
        <f t="shared" si="14"/>
        <v>10450</v>
      </c>
      <c r="G289" s="5">
        <f t="shared" si="15"/>
        <v>19000</v>
      </c>
    </row>
    <row r="290" spans="1:7" x14ac:dyDescent="0.25">
      <c r="A290" t="s">
        <v>688</v>
      </c>
      <c r="B290" t="s">
        <v>688</v>
      </c>
      <c r="C290" t="s">
        <v>285</v>
      </c>
      <c r="D290" s="13">
        <v>17740</v>
      </c>
      <c r="E290" s="15">
        <v>1</v>
      </c>
      <c r="F290" s="18">
        <f t="shared" si="14"/>
        <v>17740</v>
      </c>
      <c r="G290" s="5">
        <f t="shared" si="15"/>
        <v>19000</v>
      </c>
    </row>
    <row r="291" spans="1:7" x14ac:dyDescent="0.25">
      <c r="A291" t="s">
        <v>689</v>
      </c>
      <c r="B291" t="s">
        <v>689</v>
      </c>
      <c r="C291" t="s">
        <v>286</v>
      </c>
      <c r="D291" s="13">
        <v>9232</v>
      </c>
      <c r="E291" s="15">
        <v>1</v>
      </c>
      <c r="F291" s="18">
        <f t="shared" si="14"/>
        <v>9232</v>
      </c>
      <c r="G291" s="5">
        <f t="shared" si="15"/>
        <v>15500</v>
      </c>
    </row>
    <row r="292" spans="1:7" x14ac:dyDescent="0.25">
      <c r="A292" t="s">
        <v>690</v>
      </c>
      <c r="B292" t="s">
        <v>690</v>
      </c>
      <c r="C292" t="s">
        <v>287</v>
      </c>
      <c r="D292" s="13">
        <v>11992</v>
      </c>
      <c r="E292" s="15">
        <v>1</v>
      </c>
      <c r="F292" s="18">
        <f t="shared" si="14"/>
        <v>11992</v>
      </c>
      <c r="G292" s="5">
        <f t="shared" si="15"/>
        <v>19000</v>
      </c>
    </row>
    <row r="293" spans="1:7" x14ac:dyDescent="0.25">
      <c r="A293" t="s">
        <v>691</v>
      </c>
      <c r="B293" t="s">
        <v>691</v>
      </c>
      <c r="C293" t="s">
        <v>288</v>
      </c>
      <c r="D293" s="13">
        <v>155929</v>
      </c>
      <c r="E293" s="15">
        <v>1</v>
      </c>
      <c r="F293" s="18">
        <f t="shared" si="14"/>
        <v>155929</v>
      </c>
      <c r="G293" s="5">
        <f t="shared" si="15"/>
        <v>50000</v>
      </c>
    </row>
    <row r="294" spans="1:7" x14ac:dyDescent="0.25">
      <c r="A294" t="s">
        <v>692</v>
      </c>
      <c r="B294" t="s">
        <v>692</v>
      </c>
      <c r="C294" t="s">
        <v>289</v>
      </c>
      <c r="D294" s="13">
        <v>7985</v>
      </c>
      <c r="E294" s="15">
        <v>1</v>
      </c>
      <c r="F294" s="18">
        <f t="shared" si="14"/>
        <v>7985</v>
      </c>
      <c r="G294" s="5">
        <f t="shared" si="15"/>
        <v>15500</v>
      </c>
    </row>
    <row r="295" spans="1:7" x14ac:dyDescent="0.25">
      <c r="A295" t="s">
        <v>693</v>
      </c>
      <c r="B295" t="s">
        <v>693</v>
      </c>
      <c r="C295" t="s">
        <v>290</v>
      </c>
      <c r="D295" s="13">
        <v>2018</v>
      </c>
      <c r="E295" s="15">
        <v>1</v>
      </c>
      <c r="F295" s="18">
        <f t="shared" si="14"/>
        <v>2018</v>
      </c>
      <c r="G295" s="5">
        <f t="shared" si="15"/>
        <v>10500</v>
      </c>
    </row>
    <row r="296" spans="1:7" x14ac:dyDescent="0.25">
      <c r="A296" t="s">
        <v>694</v>
      </c>
      <c r="B296" t="s">
        <v>694</v>
      </c>
      <c r="C296" t="s">
        <v>291</v>
      </c>
      <c r="D296" s="13">
        <v>23244</v>
      </c>
      <c r="E296" s="15">
        <v>1</v>
      </c>
      <c r="F296" s="18">
        <f t="shared" si="14"/>
        <v>23244</v>
      </c>
      <c r="G296" s="5">
        <f t="shared" si="15"/>
        <v>19000</v>
      </c>
    </row>
    <row r="297" spans="1:7" x14ac:dyDescent="0.25">
      <c r="A297" t="s">
        <v>695</v>
      </c>
      <c r="B297" t="s">
        <v>695</v>
      </c>
      <c r="C297" t="s">
        <v>292</v>
      </c>
      <c r="D297" s="13">
        <v>29281</v>
      </c>
      <c r="E297" s="15">
        <v>1</v>
      </c>
      <c r="F297" s="18">
        <f t="shared" si="14"/>
        <v>29281</v>
      </c>
      <c r="G297" s="5">
        <f t="shared" si="15"/>
        <v>19000</v>
      </c>
    </row>
    <row r="298" spans="1:7" x14ac:dyDescent="0.25">
      <c r="A298" t="s">
        <v>696</v>
      </c>
      <c r="B298" t="s">
        <v>696</v>
      </c>
      <c r="C298" t="s">
        <v>293</v>
      </c>
      <c r="D298" s="13">
        <v>7174</v>
      </c>
      <c r="E298" s="15">
        <v>1</v>
      </c>
      <c r="F298" s="18">
        <f t="shared" si="14"/>
        <v>7174</v>
      </c>
      <c r="G298" s="5">
        <f t="shared" si="15"/>
        <v>15500</v>
      </c>
    </row>
    <row r="299" spans="1:7" x14ac:dyDescent="0.25">
      <c r="A299" t="s">
        <v>697</v>
      </c>
      <c r="B299" t="s">
        <v>697</v>
      </c>
      <c r="C299" t="s">
        <v>294</v>
      </c>
      <c r="D299" s="13">
        <v>9867</v>
      </c>
      <c r="E299" s="15">
        <v>1</v>
      </c>
      <c r="F299" s="18">
        <f t="shared" si="14"/>
        <v>9867</v>
      </c>
      <c r="G299" s="5">
        <f t="shared" si="15"/>
        <v>15500</v>
      </c>
    </row>
    <row r="300" spans="1:7" x14ac:dyDescent="0.25">
      <c r="A300" t="s">
        <v>698</v>
      </c>
      <c r="B300" t="s">
        <v>698</v>
      </c>
      <c r="C300" t="s">
        <v>295</v>
      </c>
      <c r="D300" s="13">
        <v>18934</v>
      </c>
      <c r="E300" s="15">
        <v>1</v>
      </c>
      <c r="F300" s="18">
        <f t="shared" si="14"/>
        <v>18934</v>
      </c>
      <c r="G300" s="5">
        <f t="shared" si="15"/>
        <v>19000</v>
      </c>
    </row>
    <row r="301" spans="1:7" x14ac:dyDescent="0.25">
      <c r="A301" t="s">
        <v>699</v>
      </c>
      <c r="B301" t="s">
        <v>699</v>
      </c>
      <c r="C301" t="s">
        <v>296</v>
      </c>
      <c r="D301" s="13">
        <v>3663</v>
      </c>
      <c r="E301" s="15">
        <v>1</v>
      </c>
      <c r="F301" s="18">
        <f t="shared" si="14"/>
        <v>3663</v>
      </c>
      <c r="G301" s="5">
        <f t="shared" si="15"/>
        <v>12500</v>
      </c>
    </row>
    <row r="302" spans="1:7" x14ac:dyDescent="0.25">
      <c r="A302" t="s">
        <v>700</v>
      </c>
      <c r="B302" t="s">
        <v>700</v>
      </c>
      <c r="C302" t="s">
        <v>297</v>
      </c>
      <c r="D302" s="13">
        <v>9357</v>
      </c>
      <c r="E302" s="15">
        <v>1</v>
      </c>
      <c r="F302" s="18">
        <f t="shared" si="14"/>
        <v>9357</v>
      </c>
      <c r="G302" s="5">
        <f t="shared" si="15"/>
        <v>15500</v>
      </c>
    </row>
    <row r="303" spans="1:7" x14ac:dyDescent="0.25">
      <c r="A303" t="s">
        <v>701</v>
      </c>
      <c r="B303" t="s">
        <v>701</v>
      </c>
      <c r="C303" t="s">
        <v>298</v>
      </c>
      <c r="D303" s="13">
        <v>15111</v>
      </c>
      <c r="E303" s="15">
        <v>1</v>
      </c>
      <c r="F303" s="18">
        <f t="shared" si="14"/>
        <v>15111</v>
      </c>
      <c r="G303" s="5">
        <f t="shared" si="15"/>
        <v>19000</v>
      </c>
    </row>
    <row r="304" spans="1:7" x14ac:dyDescent="0.25">
      <c r="A304" t="s">
        <v>702</v>
      </c>
      <c r="B304" t="s">
        <v>702</v>
      </c>
      <c r="C304" t="s">
        <v>299</v>
      </c>
      <c r="D304" s="13">
        <v>17144</v>
      </c>
      <c r="E304" s="15">
        <v>1</v>
      </c>
      <c r="F304" s="18">
        <f t="shared" si="14"/>
        <v>17144</v>
      </c>
      <c r="G304" s="5">
        <f t="shared" si="15"/>
        <v>19000</v>
      </c>
    </row>
    <row r="305" spans="1:7" x14ac:dyDescent="0.25">
      <c r="A305" t="s">
        <v>703</v>
      </c>
      <c r="B305" t="s">
        <v>703</v>
      </c>
      <c r="C305" t="s">
        <v>300</v>
      </c>
      <c r="D305" s="13">
        <v>59408</v>
      </c>
      <c r="E305" s="15">
        <v>1</v>
      </c>
      <c r="F305" s="18">
        <f t="shared" si="14"/>
        <v>59408</v>
      </c>
      <c r="G305" s="5">
        <f t="shared" si="15"/>
        <v>35000</v>
      </c>
    </row>
    <row r="306" spans="1:7" x14ac:dyDescent="0.25">
      <c r="A306" t="s">
        <v>704</v>
      </c>
      <c r="B306" t="s">
        <v>704</v>
      </c>
      <c r="C306" t="s">
        <v>301</v>
      </c>
      <c r="D306" s="13">
        <v>8149</v>
      </c>
      <c r="E306" s="15">
        <v>1</v>
      </c>
      <c r="F306" s="18">
        <f t="shared" si="14"/>
        <v>8149</v>
      </c>
      <c r="G306" s="5">
        <f t="shared" si="15"/>
        <v>15500</v>
      </c>
    </row>
    <row r="307" spans="1:7" x14ac:dyDescent="0.25">
      <c r="A307" t="s">
        <v>705</v>
      </c>
      <c r="B307" t="s">
        <v>705</v>
      </c>
      <c r="C307" t="s">
        <v>302</v>
      </c>
      <c r="D307" s="13">
        <v>31342</v>
      </c>
      <c r="E307" s="15">
        <v>1</v>
      </c>
      <c r="F307" s="18">
        <f t="shared" si="14"/>
        <v>31342</v>
      </c>
      <c r="G307" s="5">
        <f t="shared" si="15"/>
        <v>25000</v>
      </c>
    </row>
    <row r="308" spans="1:7" x14ac:dyDescent="0.25">
      <c r="A308" t="s">
        <v>706</v>
      </c>
      <c r="B308" t="s">
        <v>706</v>
      </c>
      <c r="D308" s="13">
        <v>12448</v>
      </c>
      <c r="E308" s="15">
        <v>0.31</v>
      </c>
      <c r="F308" s="18">
        <f t="shared" si="14"/>
        <v>3858.88</v>
      </c>
      <c r="G308" s="5">
        <f t="shared" si="15"/>
        <v>12500</v>
      </c>
    </row>
    <row r="309" spans="1:7" x14ac:dyDescent="0.25">
      <c r="A309" t="s">
        <v>707</v>
      </c>
      <c r="B309" t="s">
        <v>707</v>
      </c>
      <c r="C309" t="s">
        <v>303</v>
      </c>
      <c r="D309" s="13">
        <v>4815</v>
      </c>
      <c r="E309" s="15">
        <v>1</v>
      </c>
      <c r="F309" s="18">
        <f t="shared" si="14"/>
        <v>4815</v>
      </c>
      <c r="G309" s="5">
        <f t="shared" si="15"/>
        <v>12500</v>
      </c>
    </row>
    <row r="310" spans="1:7" x14ac:dyDescent="0.25">
      <c r="A310" t="s">
        <v>708</v>
      </c>
      <c r="B310" t="s">
        <v>708</v>
      </c>
      <c r="C310" t="s">
        <v>304</v>
      </c>
      <c r="D310" s="13">
        <v>471</v>
      </c>
      <c r="E310" s="15">
        <v>1</v>
      </c>
      <c r="F310" s="18">
        <f t="shared" si="14"/>
        <v>471</v>
      </c>
      <c r="G310" s="5">
        <f t="shared" ref="G310:G341" si="16">IF(F310&lt;2500,$K$3,IF(F310&lt;5000,$K$4,IF(F310&lt;10000,$K$5,IF(F310&lt;30000,$K$6,IF(F310&lt;50000,$K$7,IF(F310&lt;100000,$K$8,$K$9))))))</f>
        <v>10500</v>
      </c>
    </row>
    <row r="311" spans="1:7" x14ac:dyDescent="0.25">
      <c r="A311" t="s">
        <v>709</v>
      </c>
      <c r="B311" t="s">
        <v>709</v>
      </c>
      <c r="C311" t="s">
        <v>305</v>
      </c>
      <c r="D311" s="13">
        <v>6569</v>
      </c>
      <c r="E311" s="15">
        <v>1</v>
      </c>
      <c r="F311" s="18">
        <f t="shared" si="14"/>
        <v>6569</v>
      </c>
      <c r="G311" s="5">
        <f t="shared" si="16"/>
        <v>15500</v>
      </c>
    </row>
    <row r="312" spans="1:7" x14ac:dyDescent="0.25">
      <c r="A312" t="s">
        <v>710</v>
      </c>
      <c r="B312" t="s">
        <v>710</v>
      </c>
      <c r="C312" t="s">
        <v>306</v>
      </c>
      <c r="D312" s="13">
        <v>9127</v>
      </c>
      <c r="E312" s="15">
        <v>1</v>
      </c>
      <c r="F312" s="18">
        <f t="shared" si="14"/>
        <v>9127</v>
      </c>
      <c r="G312" s="5">
        <f t="shared" si="16"/>
        <v>15500</v>
      </c>
    </row>
    <row r="313" spans="1:7" x14ac:dyDescent="0.25">
      <c r="A313" t="s">
        <v>711</v>
      </c>
      <c r="B313" t="s">
        <v>711</v>
      </c>
      <c r="C313" t="s">
        <v>307</v>
      </c>
      <c r="D313" s="13">
        <v>2454</v>
      </c>
      <c r="E313" s="15">
        <v>1</v>
      </c>
      <c r="F313" s="18">
        <f t="shared" si="14"/>
        <v>2454</v>
      </c>
      <c r="G313" s="5">
        <f t="shared" si="16"/>
        <v>10500</v>
      </c>
    </row>
    <row r="314" spans="1:7" x14ac:dyDescent="0.25">
      <c r="A314" t="s">
        <v>712</v>
      </c>
      <c r="B314" t="s">
        <v>712</v>
      </c>
      <c r="D314" s="13">
        <v>8580</v>
      </c>
      <c r="E314" s="15">
        <v>0.75</v>
      </c>
      <c r="F314" s="18">
        <f t="shared" si="14"/>
        <v>6435</v>
      </c>
      <c r="G314" s="5">
        <f t="shared" si="16"/>
        <v>15500</v>
      </c>
    </row>
    <row r="315" spans="1:7" x14ac:dyDescent="0.25">
      <c r="A315" t="s">
        <v>713</v>
      </c>
      <c r="B315" t="s">
        <v>713</v>
      </c>
      <c r="C315" t="s">
        <v>308</v>
      </c>
      <c r="D315" s="13">
        <v>12380</v>
      </c>
      <c r="E315" s="15">
        <v>1</v>
      </c>
      <c r="F315" s="18">
        <f t="shared" si="14"/>
        <v>12380</v>
      </c>
      <c r="G315" s="5">
        <f t="shared" si="16"/>
        <v>19000</v>
      </c>
    </row>
    <row r="316" spans="1:7" x14ac:dyDescent="0.25">
      <c r="A316" t="s">
        <v>714</v>
      </c>
      <c r="B316" t="s">
        <v>714</v>
      </c>
      <c r="C316" t="s">
        <v>309</v>
      </c>
      <c r="D316" s="13">
        <v>427</v>
      </c>
      <c r="E316" s="15">
        <v>1</v>
      </c>
      <c r="F316" s="18">
        <f t="shared" si="14"/>
        <v>427</v>
      </c>
      <c r="G316" s="5">
        <f t="shared" si="16"/>
        <v>10500</v>
      </c>
    </row>
    <row r="317" spans="1:7" x14ac:dyDescent="0.25">
      <c r="A317" t="s">
        <v>715</v>
      </c>
      <c r="B317" t="s">
        <v>715</v>
      </c>
      <c r="C317" t="s">
        <v>310</v>
      </c>
      <c r="D317" s="13">
        <v>8000</v>
      </c>
      <c r="E317" s="15">
        <v>1</v>
      </c>
      <c r="F317" s="18">
        <f t="shared" si="14"/>
        <v>8000</v>
      </c>
      <c r="G317" s="5">
        <f t="shared" si="16"/>
        <v>15500</v>
      </c>
    </row>
    <row r="318" spans="1:7" x14ac:dyDescent="0.25">
      <c r="A318" t="s">
        <v>716</v>
      </c>
      <c r="B318" t="s">
        <v>716</v>
      </c>
      <c r="C318" t="s">
        <v>311</v>
      </c>
      <c r="D318" s="13">
        <v>14162</v>
      </c>
      <c r="E318" s="15">
        <v>1</v>
      </c>
      <c r="F318" s="18">
        <f t="shared" si="14"/>
        <v>14162</v>
      </c>
      <c r="G318" s="5">
        <f t="shared" si="16"/>
        <v>19000</v>
      </c>
    </row>
    <row r="319" spans="1:7" x14ac:dyDescent="0.25">
      <c r="A319" t="s">
        <v>717</v>
      </c>
      <c r="B319" t="s">
        <v>717</v>
      </c>
      <c r="C319" t="s">
        <v>312</v>
      </c>
      <c r="D319" s="13">
        <v>27090</v>
      </c>
      <c r="E319" s="15">
        <v>1</v>
      </c>
      <c r="F319" s="18">
        <f t="shared" si="14"/>
        <v>27090</v>
      </c>
      <c r="G319" s="5">
        <f t="shared" si="16"/>
        <v>19000</v>
      </c>
    </row>
    <row r="320" spans="1:7" x14ac:dyDescent="0.25">
      <c r="A320" t="s">
        <v>718</v>
      </c>
      <c r="B320" t="s">
        <v>718</v>
      </c>
      <c r="C320" t="s">
        <v>313</v>
      </c>
      <c r="D320" s="13">
        <v>1832</v>
      </c>
      <c r="E320" s="15">
        <v>1</v>
      </c>
      <c r="F320" s="18">
        <f t="shared" si="14"/>
        <v>1832</v>
      </c>
      <c r="G320" s="5">
        <f t="shared" si="16"/>
        <v>10500</v>
      </c>
    </row>
    <row r="321" spans="1:7" x14ac:dyDescent="0.25">
      <c r="A321" t="s">
        <v>719</v>
      </c>
      <c r="B321" t="s">
        <v>719</v>
      </c>
      <c r="C321" t="s">
        <v>314</v>
      </c>
      <c r="D321" s="13">
        <v>26383</v>
      </c>
      <c r="E321" s="15">
        <v>1</v>
      </c>
      <c r="F321" s="18">
        <f t="shared" ref="F321:F366" si="17">D321*E321</f>
        <v>26383</v>
      </c>
      <c r="G321" s="5">
        <f t="shared" si="16"/>
        <v>19000</v>
      </c>
    </row>
    <row r="322" spans="1:7" x14ac:dyDescent="0.25">
      <c r="A322" t="s">
        <v>720</v>
      </c>
      <c r="B322" t="s">
        <v>720</v>
      </c>
      <c r="C322" t="s">
        <v>315</v>
      </c>
      <c r="D322" s="13">
        <v>65218</v>
      </c>
      <c r="E322" s="15">
        <v>1</v>
      </c>
      <c r="F322" s="18">
        <f t="shared" si="17"/>
        <v>65218</v>
      </c>
      <c r="G322" s="5">
        <f t="shared" si="16"/>
        <v>35000</v>
      </c>
    </row>
    <row r="323" spans="1:7" x14ac:dyDescent="0.25">
      <c r="A323" t="s">
        <v>721</v>
      </c>
      <c r="B323" t="s">
        <v>721</v>
      </c>
      <c r="C323" t="s">
        <v>316</v>
      </c>
      <c r="D323" s="13">
        <v>10066</v>
      </c>
      <c r="E323" s="15">
        <v>1</v>
      </c>
      <c r="F323" s="18">
        <f t="shared" si="17"/>
        <v>10066</v>
      </c>
      <c r="G323" s="5">
        <f t="shared" si="16"/>
        <v>19000</v>
      </c>
    </row>
    <row r="324" spans="1:7" x14ac:dyDescent="0.25">
      <c r="A324" t="s">
        <v>722</v>
      </c>
      <c r="B324" t="s">
        <v>722</v>
      </c>
      <c r="C324" t="s">
        <v>317</v>
      </c>
      <c r="D324" s="13">
        <v>23303</v>
      </c>
      <c r="E324" s="15">
        <v>0.78</v>
      </c>
      <c r="F324" s="18">
        <f t="shared" si="17"/>
        <v>18176.34</v>
      </c>
      <c r="G324" s="5">
        <f t="shared" si="16"/>
        <v>19000</v>
      </c>
    </row>
    <row r="325" spans="1:7" x14ac:dyDescent="0.25">
      <c r="A325" t="s">
        <v>723</v>
      </c>
      <c r="B325" t="s">
        <v>723</v>
      </c>
      <c r="C325" t="s">
        <v>318</v>
      </c>
      <c r="D325" s="13">
        <v>4975</v>
      </c>
      <c r="E325" s="15">
        <v>1</v>
      </c>
      <c r="F325" s="18">
        <f t="shared" si="17"/>
        <v>4975</v>
      </c>
      <c r="G325" s="5">
        <f t="shared" si="16"/>
        <v>12500</v>
      </c>
    </row>
    <row r="326" spans="1:7" x14ac:dyDescent="0.25">
      <c r="A326" t="s">
        <v>724</v>
      </c>
      <c r="B326" t="s">
        <v>724</v>
      </c>
      <c r="C326" t="s">
        <v>319</v>
      </c>
      <c r="D326" s="13">
        <v>780</v>
      </c>
      <c r="E326" s="15">
        <v>1</v>
      </c>
      <c r="F326" s="18">
        <f t="shared" si="17"/>
        <v>780</v>
      </c>
      <c r="G326" s="5">
        <f t="shared" si="16"/>
        <v>10500</v>
      </c>
    </row>
    <row r="327" spans="1:7" x14ac:dyDescent="0.25">
      <c r="A327" t="s">
        <v>725</v>
      </c>
      <c r="B327" t="s">
        <v>725</v>
      </c>
      <c r="C327" t="s">
        <v>320</v>
      </c>
      <c r="D327" s="13">
        <v>494</v>
      </c>
      <c r="E327" s="15">
        <v>1</v>
      </c>
      <c r="F327" s="18">
        <f t="shared" si="17"/>
        <v>494</v>
      </c>
      <c r="G327" s="5">
        <f t="shared" si="16"/>
        <v>10500</v>
      </c>
    </row>
    <row r="328" spans="1:7" x14ac:dyDescent="0.25">
      <c r="A328" t="s">
        <v>726</v>
      </c>
      <c r="B328" t="s">
        <v>726</v>
      </c>
      <c r="C328" t="s">
        <v>321</v>
      </c>
      <c r="D328" s="13">
        <v>35329</v>
      </c>
      <c r="E328" s="15">
        <v>1</v>
      </c>
      <c r="F328" s="18">
        <f t="shared" si="17"/>
        <v>35329</v>
      </c>
      <c r="G328" s="5">
        <f t="shared" si="16"/>
        <v>25000</v>
      </c>
    </row>
    <row r="329" spans="1:7" x14ac:dyDescent="0.25">
      <c r="A329" t="s">
        <v>727</v>
      </c>
      <c r="B329" t="s">
        <v>727</v>
      </c>
      <c r="C329" t="s">
        <v>322</v>
      </c>
      <c r="D329" s="13">
        <v>13943</v>
      </c>
      <c r="E329" s="15">
        <v>1</v>
      </c>
      <c r="F329" s="18">
        <f t="shared" si="17"/>
        <v>13943</v>
      </c>
      <c r="G329" s="5">
        <f t="shared" si="16"/>
        <v>19000</v>
      </c>
    </row>
    <row r="330" spans="1:7" x14ac:dyDescent="0.25">
      <c r="A330" t="s">
        <v>728</v>
      </c>
      <c r="B330" t="s">
        <v>728</v>
      </c>
      <c r="C330" t="s">
        <v>323</v>
      </c>
      <c r="D330" s="13">
        <v>17776</v>
      </c>
      <c r="E330" s="15">
        <v>1</v>
      </c>
      <c r="F330" s="18">
        <f t="shared" si="17"/>
        <v>17776</v>
      </c>
      <c r="G330" s="5">
        <f t="shared" si="16"/>
        <v>19000</v>
      </c>
    </row>
    <row r="331" spans="1:7" x14ac:dyDescent="0.25">
      <c r="A331" t="s">
        <v>729</v>
      </c>
      <c r="B331" t="s">
        <v>729</v>
      </c>
      <c r="C331" t="s">
        <v>324</v>
      </c>
      <c r="D331" s="13">
        <v>29550</v>
      </c>
      <c r="E331" s="15">
        <v>1</v>
      </c>
      <c r="F331" s="18">
        <f t="shared" si="17"/>
        <v>29550</v>
      </c>
      <c r="G331" s="5">
        <f t="shared" si="16"/>
        <v>19000</v>
      </c>
    </row>
    <row r="332" spans="1:7" x14ac:dyDescent="0.25">
      <c r="A332" t="s">
        <v>730</v>
      </c>
      <c r="B332" t="s">
        <v>730</v>
      </c>
      <c r="C332" t="s">
        <v>325</v>
      </c>
      <c r="D332" s="13">
        <v>3566</v>
      </c>
      <c r="E332" s="15">
        <v>1</v>
      </c>
      <c r="F332" s="18">
        <f t="shared" si="17"/>
        <v>3566</v>
      </c>
      <c r="G332" s="5">
        <f t="shared" si="16"/>
        <v>12500</v>
      </c>
    </row>
    <row r="333" spans="1:7" x14ac:dyDescent="0.25">
      <c r="A333" t="s">
        <v>731</v>
      </c>
      <c r="B333" t="s">
        <v>731</v>
      </c>
      <c r="C333" t="s">
        <v>326</v>
      </c>
      <c r="D333" s="13">
        <v>924</v>
      </c>
      <c r="E333" s="15">
        <v>1</v>
      </c>
      <c r="F333" s="18">
        <f t="shared" si="17"/>
        <v>924</v>
      </c>
      <c r="G333" s="5">
        <f t="shared" si="16"/>
        <v>10500</v>
      </c>
    </row>
    <row r="334" spans="1:7" x14ac:dyDescent="0.25">
      <c r="A334" t="s">
        <v>732</v>
      </c>
      <c r="B334" t="s">
        <v>732</v>
      </c>
      <c r="C334" t="s">
        <v>327</v>
      </c>
      <c r="D334" s="13">
        <v>4979</v>
      </c>
      <c r="E334" s="15">
        <v>1</v>
      </c>
      <c r="F334" s="18">
        <f t="shared" si="17"/>
        <v>4979</v>
      </c>
      <c r="G334" s="5">
        <f t="shared" si="16"/>
        <v>12500</v>
      </c>
    </row>
    <row r="335" spans="1:7" x14ac:dyDescent="0.25">
      <c r="A335" t="s">
        <v>733</v>
      </c>
      <c r="B335" t="s">
        <v>733</v>
      </c>
      <c r="D335" s="13">
        <v>48916</v>
      </c>
      <c r="E335" s="15">
        <v>7.0000000000000007E-2</v>
      </c>
      <c r="F335" s="18">
        <f t="shared" si="17"/>
        <v>3424.1200000000003</v>
      </c>
      <c r="G335" s="5">
        <f t="shared" si="16"/>
        <v>12500</v>
      </c>
    </row>
    <row r="336" spans="1:7" x14ac:dyDescent="0.25">
      <c r="A336" t="s">
        <v>734</v>
      </c>
      <c r="B336" t="s">
        <v>734</v>
      </c>
      <c r="C336" t="s">
        <v>328</v>
      </c>
      <c r="D336" s="13">
        <v>7877</v>
      </c>
      <c r="E336" s="15">
        <v>1</v>
      </c>
      <c r="F336" s="18">
        <f t="shared" si="17"/>
        <v>7877</v>
      </c>
      <c r="G336" s="5">
        <f t="shared" si="16"/>
        <v>15500</v>
      </c>
    </row>
    <row r="337" spans="1:7" x14ac:dyDescent="0.25">
      <c r="A337" t="s">
        <v>735</v>
      </c>
      <c r="B337" t="s">
        <v>735</v>
      </c>
      <c r="C337" t="s">
        <v>329</v>
      </c>
      <c r="D337" s="13">
        <v>7707</v>
      </c>
      <c r="E337" s="15">
        <v>1</v>
      </c>
      <c r="F337" s="18">
        <f t="shared" si="17"/>
        <v>7707</v>
      </c>
      <c r="G337" s="5">
        <f t="shared" si="16"/>
        <v>15500</v>
      </c>
    </row>
    <row r="338" spans="1:7" x14ac:dyDescent="0.25">
      <c r="A338" t="s">
        <v>736</v>
      </c>
      <c r="B338" t="s">
        <v>736</v>
      </c>
      <c r="C338" t="s">
        <v>330</v>
      </c>
      <c r="D338" s="13">
        <v>3833</v>
      </c>
      <c r="E338" s="15">
        <v>1</v>
      </c>
      <c r="F338" s="18">
        <f t="shared" si="17"/>
        <v>3833</v>
      </c>
      <c r="G338" s="5">
        <f t="shared" si="16"/>
        <v>12500</v>
      </c>
    </row>
    <row r="339" spans="1:7" x14ac:dyDescent="0.25">
      <c r="A339" t="s">
        <v>737</v>
      </c>
      <c r="B339" t="s">
        <v>737</v>
      </c>
      <c r="C339" t="s">
        <v>331</v>
      </c>
      <c r="D339" s="13">
        <v>4500</v>
      </c>
      <c r="E339" s="15">
        <v>1</v>
      </c>
      <c r="F339" s="18">
        <f t="shared" si="17"/>
        <v>4500</v>
      </c>
      <c r="G339" s="5">
        <f t="shared" si="16"/>
        <v>12500</v>
      </c>
    </row>
    <row r="340" spans="1:7" x14ac:dyDescent="0.25">
      <c r="A340" t="s">
        <v>738</v>
      </c>
      <c r="B340" t="s">
        <v>738</v>
      </c>
      <c r="C340" t="s">
        <v>332</v>
      </c>
      <c r="D340" s="13">
        <v>28835</v>
      </c>
      <c r="E340" s="15">
        <v>1</v>
      </c>
      <c r="F340" s="18">
        <f t="shared" si="17"/>
        <v>28835</v>
      </c>
      <c r="G340" s="5">
        <f t="shared" si="16"/>
        <v>19000</v>
      </c>
    </row>
    <row r="341" spans="1:7" x14ac:dyDescent="0.25">
      <c r="A341" t="s">
        <v>739</v>
      </c>
      <c r="B341" t="s">
        <v>739</v>
      </c>
      <c r="C341" t="s">
        <v>333</v>
      </c>
      <c r="D341" s="13">
        <v>1343</v>
      </c>
      <c r="E341" s="15">
        <v>1</v>
      </c>
      <c r="F341" s="18">
        <f t="shared" si="17"/>
        <v>1343</v>
      </c>
      <c r="G341" s="5">
        <f t="shared" si="16"/>
        <v>10500</v>
      </c>
    </row>
    <row r="342" spans="1:7" x14ac:dyDescent="0.25">
      <c r="A342" t="s">
        <v>740</v>
      </c>
      <c r="B342" t="s">
        <v>740</v>
      </c>
      <c r="C342" t="s">
        <v>334</v>
      </c>
      <c r="D342" s="13">
        <v>3555</v>
      </c>
      <c r="E342" s="15">
        <v>1</v>
      </c>
      <c r="F342" s="18">
        <f t="shared" si="17"/>
        <v>3555</v>
      </c>
      <c r="G342" s="5">
        <f t="shared" ref="G342:G366" si="18">IF(F342&lt;2500,$K$3,IF(F342&lt;5000,$K$4,IF(F342&lt;10000,$K$5,IF(F342&lt;30000,$K$6,IF(F342&lt;50000,$K$7,IF(F342&lt;100000,$K$8,$K$9))))))</f>
        <v>12500</v>
      </c>
    </row>
    <row r="343" spans="1:7" x14ac:dyDescent="0.25">
      <c r="A343" t="s">
        <v>741</v>
      </c>
      <c r="B343" t="s">
        <v>741</v>
      </c>
      <c r="C343" t="s">
        <v>335</v>
      </c>
      <c r="D343" s="13">
        <v>21567</v>
      </c>
      <c r="E343" s="15">
        <v>1</v>
      </c>
      <c r="F343" s="18">
        <f t="shared" si="17"/>
        <v>21567</v>
      </c>
      <c r="G343" s="5">
        <f t="shared" si="18"/>
        <v>19000</v>
      </c>
    </row>
    <row r="344" spans="1:7" x14ac:dyDescent="0.25">
      <c r="A344" t="s">
        <v>742</v>
      </c>
      <c r="B344" t="s">
        <v>742</v>
      </c>
      <c r="C344" t="s">
        <v>336</v>
      </c>
      <c r="D344" s="13">
        <v>40834</v>
      </c>
      <c r="E344" s="15">
        <v>1</v>
      </c>
      <c r="F344" s="18">
        <f t="shared" si="17"/>
        <v>40834</v>
      </c>
      <c r="G344" s="5">
        <f t="shared" si="18"/>
        <v>25000</v>
      </c>
    </row>
    <row r="345" spans="1:7" x14ac:dyDescent="0.25">
      <c r="A345" t="s">
        <v>743</v>
      </c>
      <c r="B345" t="s">
        <v>743</v>
      </c>
      <c r="C345" t="s">
        <v>337</v>
      </c>
      <c r="D345" s="13">
        <v>24643</v>
      </c>
      <c r="E345" s="15">
        <v>1</v>
      </c>
      <c r="F345" s="18">
        <f t="shared" si="17"/>
        <v>24643</v>
      </c>
      <c r="G345" s="5">
        <f t="shared" si="18"/>
        <v>19000</v>
      </c>
    </row>
    <row r="346" spans="1:7" x14ac:dyDescent="0.25">
      <c r="A346" t="s">
        <v>744</v>
      </c>
      <c r="B346" t="s">
        <v>744</v>
      </c>
      <c r="C346" t="s">
        <v>338</v>
      </c>
      <c r="D346" s="13">
        <v>1622</v>
      </c>
      <c r="E346" s="15">
        <v>1</v>
      </c>
      <c r="F346" s="18">
        <f t="shared" si="17"/>
        <v>1622</v>
      </c>
      <c r="G346" s="5">
        <f t="shared" si="18"/>
        <v>10500</v>
      </c>
    </row>
    <row r="347" spans="1:7" x14ac:dyDescent="0.25">
      <c r="A347" t="s">
        <v>745</v>
      </c>
      <c r="B347" t="s">
        <v>745</v>
      </c>
      <c r="C347" t="s">
        <v>339</v>
      </c>
      <c r="D347" s="13">
        <v>8213</v>
      </c>
      <c r="E347" s="15">
        <v>1</v>
      </c>
      <c r="F347" s="18">
        <f t="shared" si="17"/>
        <v>8213</v>
      </c>
      <c r="G347" s="5">
        <f t="shared" si="18"/>
        <v>15500</v>
      </c>
    </row>
    <row r="348" spans="1:7" x14ac:dyDescent="0.25">
      <c r="A348" t="s">
        <v>746</v>
      </c>
      <c r="B348" t="s">
        <v>746</v>
      </c>
      <c r="C348" t="s">
        <v>340</v>
      </c>
      <c r="D348" s="13">
        <v>11851</v>
      </c>
      <c r="E348" s="15">
        <v>1</v>
      </c>
      <c r="F348" s="18">
        <f t="shared" si="17"/>
        <v>11851</v>
      </c>
      <c r="G348" s="5">
        <f t="shared" si="18"/>
        <v>19000</v>
      </c>
    </row>
    <row r="349" spans="1:7" x14ac:dyDescent="0.25">
      <c r="A349" t="s">
        <v>747</v>
      </c>
      <c r="B349" t="s">
        <v>747</v>
      </c>
      <c r="C349" t="s">
        <v>341</v>
      </c>
      <c r="D349" s="13">
        <v>16339</v>
      </c>
      <c r="E349" s="15">
        <v>1</v>
      </c>
      <c r="F349" s="18">
        <f t="shared" si="17"/>
        <v>16339</v>
      </c>
      <c r="G349" s="5">
        <f t="shared" si="18"/>
        <v>19000</v>
      </c>
    </row>
    <row r="350" spans="1:7" x14ac:dyDescent="0.25">
      <c r="A350" t="s">
        <v>748</v>
      </c>
      <c r="B350" t="s">
        <v>748</v>
      </c>
      <c r="C350" t="s">
        <v>342</v>
      </c>
      <c r="D350" s="13">
        <v>16266</v>
      </c>
      <c r="E350" s="15">
        <v>1</v>
      </c>
      <c r="F350" s="18">
        <f t="shared" si="17"/>
        <v>16266</v>
      </c>
      <c r="G350" s="5">
        <f t="shared" si="18"/>
        <v>19000</v>
      </c>
    </row>
    <row r="351" spans="1:7" x14ac:dyDescent="0.25">
      <c r="A351" t="s">
        <v>749</v>
      </c>
      <c r="B351" t="s">
        <v>749</v>
      </c>
      <c r="C351" t="s">
        <v>343</v>
      </c>
      <c r="D351" s="13">
        <v>57437</v>
      </c>
      <c r="E351" s="15">
        <v>1</v>
      </c>
      <c r="F351" s="18">
        <f t="shared" si="17"/>
        <v>57437</v>
      </c>
      <c r="G351" s="5">
        <f t="shared" si="18"/>
        <v>35000</v>
      </c>
    </row>
    <row r="352" spans="1:7" x14ac:dyDescent="0.25">
      <c r="A352" t="s">
        <v>750</v>
      </c>
      <c r="B352" t="s">
        <v>750</v>
      </c>
      <c r="C352" t="s">
        <v>344</v>
      </c>
      <c r="D352" s="13">
        <v>1607</v>
      </c>
      <c r="E352" s="15">
        <v>1</v>
      </c>
      <c r="F352" s="18">
        <f t="shared" si="17"/>
        <v>1607</v>
      </c>
      <c r="G352" s="5">
        <f t="shared" si="18"/>
        <v>10500</v>
      </c>
    </row>
    <row r="353" spans="1:7" x14ac:dyDescent="0.25">
      <c r="A353" t="s">
        <v>751</v>
      </c>
      <c r="B353" t="s">
        <v>751</v>
      </c>
      <c r="C353" t="s">
        <v>345</v>
      </c>
      <c r="D353" s="13">
        <v>15121</v>
      </c>
      <c r="E353" s="15">
        <v>1</v>
      </c>
      <c r="F353" s="18">
        <f t="shared" si="17"/>
        <v>15121</v>
      </c>
      <c r="G353" s="5">
        <f t="shared" si="18"/>
        <v>19000</v>
      </c>
    </row>
    <row r="354" spans="1:7" x14ac:dyDescent="0.25">
      <c r="A354" t="s">
        <v>752</v>
      </c>
      <c r="B354" t="s">
        <v>752</v>
      </c>
      <c r="C354" t="s">
        <v>346</v>
      </c>
      <c r="D354" s="13">
        <v>14613</v>
      </c>
      <c r="E354" s="15">
        <v>1</v>
      </c>
      <c r="F354" s="18">
        <f t="shared" si="17"/>
        <v>14613</v>
      </c>
      <c r="G354" s="5">
        <f t="shared" si="18"/>
        <v>19000</v>
      </c>
    </row>
    <row r="355" spans="1:7" x14ac:dyDescent="0.25">
      <c r="A355" t="s">
        <v>753</v>
      </c>
      <c r="B355" t="s">
        <v>753</v>
      </c>
      <c r="C355" t="s">
        <v>347</v>
      </c>
      <c r="D355" s="13">
        <v>2504</v>
      </c>
      <c r="E355" s="15">
        <v>1</v>
      </c>
      <c r="F355" s="18">
        <f t="shared" si="17"/>
        <v>2504</v>
      </c>
      <c r="G355" s="5">
        <f t="shared" si="18"/>
        <v>12500</v>
      </c>
    </row>
    <row r="356" spans="1:7" x14ac:dyDescent="0.25">
      <c r="A356" t="s">
        <v>965</v>
      </c>
      <c r="B356" t="s">
        <v>965</v>
      </c>
      <c r="C356" t="s">
        <v>348</v>
      </c>
      <c r="D356" s="13">
        <v>7513</v>
      </c>
      <c r="E356" s="15">
        <v>1</v>
      </c>
      <c r="F356" s="18">
        <f t="shared" si="17"/>
        <v>7513</v>
      </c>
      <c r="G356" s="5">
        <f t="shared" si="18"/>
        <v>15500</v>
      </c>
    </row>
    <row r="357" spans="1:7" x14ac:dyDescent="0.25">
      <c r="A357" t="s">
        <v>754</v>
      </c>
      <c r="B357" t="s">
        <v>754</v>
      </c>
      <c r="C357" t="s">
        <v>349</v>
      </c>
      <c r="D357" s="13">
        <v>23349</v>
      </c>
      <c r="E357" s="15">
        <v>1</v>
      </c>
      <c r="F357" s="18">
        <f t="shared" si="17"/>
        <v>23349</v>
      </c>
      <c r="G357" s="5">
        <f t="shared" si="18"/>
        <v>19000</v>
      </c>
    </row>
    <row r="358" spans="1:7" x14ac:dyDescent="0.25">
      <c r="A358" t="s">
        <v>755</v>
      </c>
      <c r="B358" t="s">
        <v>755</v>
      </c>
      <c r="C358" t="s">
        <v>350</v>
      </c>
      <c r="D358" s="13">
        <v>10364</v>
      </c>
      <c r="E358" s="15">
        <v>1</v>
      </c>
      <c r="F358" s="18">
        <f t="shared" si="17"/>
        <v>10364</v>
      </c>
      <c r="G358" s="5">
        <f t="shared" si="18"/>
        <v>19000</v>
      </c>
    </row>
    <row r="359" spans="1:7" x14ac:dyDescent="0.25">
      <c r="A359" t="s">
        <v>756</v>
      </c>
      <c r="B359" t="s">
        <v>756</v>
      </c>
      <c r="C359" t="s">
        <v>351</v>
      </c>
      <c r="D359" s="13">
        <v>22970</v>
      </c>
      <c r="E359" s="15">
        <v>1</v>
      </c>
      <c r="F359" s="18">
        <f t="shared" si="17"/>
        <v>22970</v>
      </c>
      <c r="G359" s="5">
        <f t="shared" si="18"/>
        <v>19000</v>
      </c>
    </row>
    <row r="360" spans="1:7" x14ac:dyDescent="0.25">
      <c r="A360" t="s">
        <v>757</v>
      </c>
      <c r="B360" t="s">
        <v>757</v>
      </c>
      <c r="C360" t="s">
        <v>352</v>
      </c>
      <c r="D360" s="13">
        <v>831</v>
      </c>
      <c r="E360" s="15">
        <v>1</v>
      </c>
      <c r="F360" s="18">
        <f t="shared" si="17"/>
        <v>831</v>
      </c>
      <c r="G360" s="5">
        <f t="shared" si="18"/>
        <v>10500</v>
      </c>
    </row>
    <row r="361" spans="1:7" x14ac:dyDescent="0.25">
      <c r="A361" t="s">
        <v>758</v>
      </c>
      <c r="B361" t="s">
        <v>758</v>
      </c>
      <c r="C361" t="s">
        <v>353</v>
      </c>
      <c r="D361" s="13">
        <v>19316</v>
      </c>
      <c r="E361" s="15">
        <v>1</v>
      </c>
      <c r="F361" s="18">
        <f t="shared" si="17"/>
        <v>19316</v>
      </c>
      <c r="G361" s="5">
        <f t="shared" si="18"/>
        <v>19000</v>
      </c>
    </row>
    <row r="362" spans="1:7" x14ac:dyDescent="0.25">
      <c r="A362" t="s">
        <v>759</v>
      </c>
      <c r="B362" t="s">
        <v>759</v>
      </c>
      <c r="C362" t="s">
        <v>354</v>
      </c>
      <c r="D362" s="13">
        <v>40876</v>
      </c>
      <c r="E362" s="15">
        <v>1</v>
      </c>
      <c r="F362" s="18">
        <f t="shared" si="17"/>
        <v>40876</v>
      </c>
      <c r="G362" s="5">
        <f t="shared" si="18"/>
        <v>25000</v>
      </c>
    </row>
    <row r="363" spans="1:7" x14ac:dyDescent="0.25">
      <c r="A363" t="s">
        <v>760</v>
      </c>
      <c r="B363" t="s">
        <v>760</v>
      </c>
      <c r="C363" t="s">
        <v>355</v>
      </c>
      <c r="D363" s="13">
        <v>206518</v>
      </c>
      <c r="E363" s="15">
        <v>1</v>
      </c>
      <c r="F363" s="18">
        <f t="shared" si="17"/>
        <v>206518</v>
      </c>
      <c r="G363" s="5">
        <f t="shared" si="18"/>
        <v>50000</v>
      </c>
    </row>
    <row r="364" spans="1:7" x14ac:dyDescent="0.25">
      <c r="A364" t="s">
        <v>761</v>
      </c>
      <c r="B364" t="s">
        <v>761</v>
      </c>
      <c r="C364" t="s">
        <v>356</v>
      </c>
      <c r="D364" s="13">
        <v>1193</v>
      </c>
      <c r="E364" s="15">
        <v>1</v>
      </c>
      <c r="F364" s="18">
        <f t="shared" si="17"/>
        <v>1193</v>
      </c>
      <c r="G364" s="5">
        <f t="shared" si="18"/>
        <v>10500</v>
      </c>
    </row>
    <row r="365" spans="1:7" x14ac:dyDescent="0.25">
      <c r="A365" t="s">
        <v>762</v>
      </c>
      <c r="B365" t="s">
        <v>762</v>
      </c>
      <c r="C365" t="s">
        <v>357</v>
      </c>
      <c r="D365" s="13">
        <v>12178</v>
      </c>
      <c r="E365" s="15">
        <v>1</v>
      </c>
      <c r="F365" s="18">
        <f t="shared" si="17"/>
        <v>12178</v>
      </c>
      <c r="G365" s="5">
        <f t="shared" si="18"/>
        <v>19000</v>
      </c>
    </row>
    <row r="366" spans="1:7" x14ac:dyDescent="0.25">
      <c r="A366" t="s">
        <v>763</v>
      </c>
      <c r="B366" t="s">
        <v>763</v>
      </c>
      <c r="C366" t="s">
        <v>358</v>
      </c>
      <c r="D366" s="13">
        <v>25023</v>
      </c>
      <c r="E366" s="15">
        <v>1</v>
      </c>
      <c r="F366" s="18">
        <f t="shared" si="17"/>
        <v>25023</v>
      </c>
      <c r="G366" s="5">
        <f t="shared" si="18"/>
        <v>19000</v>
      </c>
    </row>
  </sheetData>
  <autoFilter ref="A1:G366" xr:uid="{50606037-A59D-435E-A506-67AF63BD508A}"/>
  <mergeCells count="1">
    <mergeCell ref="I1:K1"/>
  </mergeCells>
  <phoneticPr fontId="16"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Cover Sheet</vt:lpstr>
      <vt:lpstr>Supporting Regional Applicants</vt:lpstr>
      <vt:lpstr>Budget Worksheet</vt:lpstr>
      <vt:lpstr>Application Narrative</vt:lpstr>
      <vt:lpstr>Scoring Chart</vt:lpstr>
      <vt:lpstr>Equipment List</vt:lpstr>
      <vt:lpstr>Tabulations</vt:lpstr>
      <vt:lpstr>Population Data</vt:lpstr>
      <vt:lpstr>'Application Narrative'!Print_Area</vt:lpstr>
      <vt:lpstr>'Budget Worksheet'!Print_Area</vt:lpstr>
      <vt:lpstr>'Cover Sheet'!Print_Area</vt:lpstr>
      <vt:lpstr>'Supporting Regional Applicants'!Print_Area</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Executive Office of Public Safety</dc:creator>
  <cp:lastModifiedBy>Moore, Timothy (DFS)</cp:lastModifiedBy>
  <cp:lastPrinted>2024-09-12T12:52:35Z</cp:lastPrinted>
  <dcterms:created xsi:type="dcterms:W3CDTF">2020-08-24T16:49:27Z</dcterms:created>
  <dcterms:modified xsi:type="dcterms:W3CDTF">2026-01-29T16:41:01Z</dcterms:modified>
</cp:coreProperties>
</file>