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LAWRENCE BUDGETS/"/>
    </mc:Choice>
  </mc:AlternateContent>
  <xr:revisionPtr revIDLastSave="0" documentId="8_{EC972F49-E6A0-4077-B63C-1D64B6D64E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WRENCE" sheetId="2" r:id="rId1"/>
  </sheets>
  <definedNames>
    <definedName name="_xlnm.Print_Area" localSheetId="0">LAWRENCE!$A$1:$H$59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7" i="2" l="1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8" i="2"/>
  <c r="X57" i="2"/>
  <c r="Z50" i="2"/>
  <c r="Z49" i="2"/>
  <c r="W57" i="2"/>
  <c r="V57" i="2"/>
  <c r="U57" i="2"/>
  <c r="Z48" i="2"/>
  <c r="Z47" i="2"/>
  <c r="T57" i="2"/>
  <c r="Z46" i="2"/>
  <c r="S57" i="2"/>
  <c r="Z45" i="2"/>
  <c r="R57" i="2"/>
  <c r="Q57" i="2"/>
  <c r="Z44" i="2"/>
  <c r="Z43" i="2"/>
  <c r="Z40" i="2"/>
  <c r="Z41" i="2"/>
  <c r="Z42" i="2"/>
  <c r="P57" i="2"/>
  <c r="O40" i="2"/>
  <c r="O38" i="2"/>
  <c r="N57" i="2"/>
  <c r="M57" i="2"/>
  <c r="L57" i="2"/>
  <c r="Z55" i="2"/>
  <c r="K57" i="2"/>
  <c r="J57" i="2"/>
  <c r="H22" i="2"/>
  <c r="O57" i="2" l="1"/>
  <c r="I57" i="2"/>
  <c r="H57" i="2"/>
</calcChain>
</file>

<file path=xl/sharedStrings.xml><?xml version="1.0" encoding="utf-8"?>
<sst xmlns="http://schemas.openxmlformats.org/spreadsheetml/2006/main" count="248" uniqueCount="144">
  <si>
    <t xml:space="preserve"> </t>
  </si>
  <si>
    <t>ONE STOP CAREER CENTERS</t>
  </si>
  <si>
    <t>LOWER MERRIMACK</t>
  </si>
  <si>
    <t xml:space="preserve">CITY OF LAWRENCE 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</si>
  <si>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</si>
  <si>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</si>
  <si>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</si>
  <si>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</si>
  <si>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</si>
  <si>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</si>
  <si>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</si>
  <si>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</si>
  <si>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</si>
  <si>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</si>
  <si>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</si>
  <si>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</si>
  <si>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</si>
  <si>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</si>
  <si>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</si>
  <si>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</si>
  <si>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</si>
  <si>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</si>
  <si>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</si>
  <si>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</si>
  <si>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</si>
  <si>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 FY26</t>
  </si>
  <si>
    <t>BUDGET #14  FY26</t>
  </si>
  <si>
    <t>BUDGET #15  FY26</t>
  </si>
  <si>
    <t>TOTAL</t>
  </si>
  <si>
    <t>MMARS DOCUMENT ID</t>
  </si>
  <si>
    <t>CT EOL 26CCLAWWIA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</si>
  <si>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</si>
  <si>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</si>
  <si>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</si>
  <si>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</si>
  <si>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</si>
  <si>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</si>
  <si>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</si>
  <si>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</si>
  <si>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</si>
  <si>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</si>
  <si>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</si>
  <si>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</si>
  <si>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</si>
  <si>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</si>
  <si>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</si>
  <si>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t>CT EOL 26CCLAWNEGREA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</si>
  <si>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</si>
  <si>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</si>
  <si>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</si>
  <si>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</si>
  <si>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</si>
  <si>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</si>
  <si>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</si>
  <si>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</si>
  <si>
    <t>JULY 1, 2026-SEPT 30, 2026</t>
  </si>
  <si>
    <t>CT EOL 26CCLAWSOSWTF</t>
  </si>
  <si>
    <t>WORKFORCE TRAINING FUND</t>
  </si>
  <si>
    <t>WTRUSTF26</t>
  </si>
  <si>
    <t>700-30135</t>
  </si>
  <si>
    <t>K264</t>
  </si>
  <si>
    <t>N/A</t>
  </si>
  <si>
    <t>STATE ONE STOP</t>
  </si>
  <si>
    <t>STOSCC2026</t>
  </si>
  <si>
    <t>7003-0803</t>
  </si>
  <si>
    <t>K284</t>
  </si>
  <si>
    <t>CT EOL 26CCLAWWP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</si>
  <si>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</si>
  <si>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</si>
  <si>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</si>
  <si>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</si>
  <si>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</si>
  <si>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</si>
  <si>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</si>
  <si>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</si>
  <si>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</si>
  <si>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</si>
  <si>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</si>
  <si>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</si>
  <si>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</si>
  <si>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</si>
  <si>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</si>
  <si>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</si>
  <si>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</si>
  <si>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</si>
  <si>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</si>
  <si>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</si>
  <si>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</si>
  <si>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</si>
  <si>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</si>
  <si>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</si>
  <si>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</si>
  <si>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</si>
  <si>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</si>
  <si>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</si>
  <si>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</si>
  <si>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</si>
  <si>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</si>
  <si>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</si>
  <si>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</si>
  <si>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</si>
  <si>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CT EOL 26CCLAWVETSUI</t>
  </si>
  <si>
    <t>JVSG</t>
  </si>
  <si>
    <t>FVETS2025</t>
  </si>
  <si>
    <t>7002-6628</t>
  </si>
  <si>
    <t>K109</t>
  </si>
  <si>
    <t>DV35786-21-55-5-25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</si>
  <si>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</si>
  <si>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</si>
  <si>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</si>
  <si>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</si>
  <si>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</si>
  <si>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</si>
  <si>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</si>
  <si>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</si>
  <si>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</si>
  <si>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8 2025</t>
  </si>
  <si>
    <t>TO 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</si>
  <si>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</si>
  <si>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</si>
  <si>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</si>
  <si>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</si>
  <si>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</si>
  <si>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</si>
  <si>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</si>
  <si>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</si>
  <si>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</si>
  <si>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</si>
  <si>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</si>
  <si>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</si>
  <si>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MARCH 25 2026</t>
  </si>
  <si>
    <t>TO ADD RAPID RESPNOSE FUNDS</t>
  </si>
  <si>
    <t>BUDGET #14 FY26 JUNE 29 2026</t>
  </si>
  <si>
    <t>TO ADD WPP SNAP EXPANSION FUNDS</t>
  </si>
  <si>
    <t>BUDGET #15 FY26 JULY 1 2026</t>
  </si>
  <si>
    <t>TO ADD RESEA FUNDS</t>
  </si>
  <si>
    <t>VENDOR CUSTOMER CODE</t>
  </si>
  <si>
    <t>VC6000192104</t>
  </si>
  <si>
    <t>UEI #</t>
  </si>
  <si>
    <t>L29TZUSNKTF8</t>
  </si>
  <si>
    <t>BUDGET #16  FY26</t>
  </si>
  <si>
    <t>K209</t>
  </si>
  <si>
    <t>BUDGET #15 FY26 JULY 6 2026</t>
  </si>
  <si>
    <t>TO MOVE FUNDS FROM FY26 LINE TO FY27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</si>
</sst>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2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44" fontId="8" fillId="0" borderId="3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7" xfId="0" quotePrefix="1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applyFont="1" applyBorder="1"/>
    <xf numFmtId="0" fontId="8" fillId="0" borderId="4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44" fontId="8" fillId="0" borderId="2" xfId="1" applyFont="1" applyFill="1" applyBorder="1" applyAlignment="1">
      <alignment horizontal="center"/>
    </xf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8" fillId="0" borderId="2" xfId="0" applyNumberFormat="1" applyFont="1" applyBorder="1" applyAlignment="1">
      <alignment horizontal="center"/>
    </xf>
    <xf numFmtId="44" fontId="8" fillId="0" borderId="0" xfId="0" applyNumberFormat="1" applyFont="1"/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44" fontId="7" fillId="0" borderId="0" xfId="0" applyNumberFormat="1" applyFont="1"/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2" borderId="0" xfId="0" applyFont="1" applyFill="1"/>
    <xf numFmtId="0" fontId="17" fillId="0" borderId="2" xfId="0" applyFont="1" applyBorder="1"/>
    <xf numFmtId="0" fontId="9" fillId="0" borderId="2" xfId="0" quotePrefix="1" applyFont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44" fontId="9" fillId="0" borderId="2" xfId="1" applyFont="1" applyFill="1" applyBorder="1" applyAlignment="1">
      <alignment horizontal="center"/>
    </xf>
    <xf numFmtId="0" fontId="12" fillId="0" borderId="0" xfId="0" applyFont="1"/>
    <xf numFmtId="0" fontId="16" fillId="0" borderId="2" xfId="0" applyFont="1" applyBorder="1" applyAlignment="1">
      <alignment horizontal="center" wrapText="1" readingOrder="1"/>
    </xf>
    <xf numFmtId="0" fontId="19" fillId="0" borderId="10" xfId="0" applyFont="1" applyBorder="1" applyAlignment="1">
      <alignment horizontal="center" wrapText="1"/>
    </xf>
    <xf numFmtId="0" fontId="14" fillId="0" borderId="2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4" fontId="8" fillId="0" borderId="2" xfId="1" applyFont="1" applyBorder="1"/>
    <xf numFmtId="0" fontId="8" fillId="0" borderId="0" xfId="0" applyFont="1" applyAlignment="1">
      <alignment horizontal="center"/>
    </xf>
    <xf numFmtId="8" fontId="8" fillId="0" borderId="2" xfId="1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4" fillId="0" borderId="2" xfId="0" applyFont="1" applyBorder="1"/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14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tabSelected="1" topLeftCell="A20" zoomScaleNormal="100" workbookViewId="0">
      <selection activeCell="A91" sqref="A91:XFD92"/>
    </sheetView>
  </sheetViews>
  <sheetFormatPr defaultColWidth="9.1796875" defaultRowHeight="12" x14ac:dyDescent="0.3"/>
  <cols>
    <col min="1" max="1" width="75.453125" style="3" customWidth="1"/>
    <col min="2" max="2" width="38.453125" style="3" customWidth="1"/>
    <col min="3" max="3" width="19.1796875" style="2" customWidth="1"/>
    <col min="4" max="4" width="16.1796875" style="2" customWidth="1"/>
    <col min="5" max="5" width="11.453125" style="2" customWidth="1"/>
    <col min="6" max="6" width="24.26953125" style="2" customWidth="1"/>
    <col min="7" max="7" width="32" style="2" customWidth="1"/>
    <col min="8" max="8" width="20.1796875" style="2" hidden="1" customWidth="1"/>
    <col min="9" max="13" width="14.1796875" style="2" hidden="1" customWidth="1"/>
    <col min="14" max="24" width="24.26953125" style="2" hidden="1" customWidth="1"/>
    <col min="25" max="25" width="24.26953125" style="2" customWidth="1"/>
    <col min="26" max="26" width="15" style="3" hidden="1" customWidth="1"/>
    <col min="27" max="27" width="11.1796875" style="3" bestFit="1" customWidth="1"/>
    <col min="28" max="28" width="12.81640625" style="3" bestFit="1" customWidth="1"/>
    <col min="29" max="16384" width="9.1796875" style="3"/>
  </cols>
  <sheetData>
    <row r="1" spans="1:26" ht="20.5" x14ac:dyDescent="0.45">
      <c r="A1" s="3" t="s">
        <v>0</v>
      </c>
      <c r="B1" s="94" t="s">
        <v>1</v>
      </c>
      <c r="C1" s="95"/>
      <c r="D1" s="95"/>
      <c r="E1" s="95"/>
      <c r="F1" s="95"/>
      <c r="G1" s="95"/>
      <c r="H1" s="95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6" ht="20.5" x14ac:dyDescent="0.45">
      <c r="A2" s="4" t="s">
        <v>2</v>
      </c>
      <c r="B2" s="90"/>
      <c r="C2" s="90"/>
      <c r="D2" s="90"/>
      <c r="E2" s="6"/>
      <c r="F2" s="6"/>
      <c r="G2" s="6"/>
    </row>
    <row r="3" spans="1:26" ht="20.5" x14ac:dyDescent="0.45">
      <c r="A3" s="4" t="s">
        <v>3</v>
      </c>
      <c r="B3" s="90" t="s">
        <v>4</v>
      </c>
      <c r="C3" s="1"/>
    </row>
    <row r="4" spans="1:26" ht="21" thickBot="1" x14ac:dyDescent="0.5">
      <c r="A4" s="4"/>
      <c r="B4" s="5"/>
      <c r="C4" s="1"/>
    </row>
    <row r="5" spans="1:26" s="8" customFormat="1" ht="55" customHeight="1" thickBot="1" x14ac:dyDescent="0.4">
      <c r="A5" s="29"/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49" t="s">
        <v>10</v>
      </c>
      <c r="H5" s="30" t="s">
        <v>11</v>
      </c>
      <c r="I5" s="49" t="s">
        <v>12</v>
      </c>
      <c r="J5" s="74" t="s">
        <v>13</v>
      </c>
      <c r="K5" s="74" t="s">
        <v>14</v>
      </c>
      <c r="L5" s="74" t="s">
        <v>15</v>
      </c>
      <c r="M5" s="74" t="s">
        <v>16</v>
      </c>
      <c r="N5" s="74" t="s">
        <v>17</v>
      </c>
      <c r="O5" s="74" t="s">
        <v>18</v>
      </c>
      <c r="P5" s="74" t="s">
        <v>19</v>
      </c>
      <c r="Q5" s="74" t="s">
        <v>20</v>
      </c>
      <c r="R5" s="74" t="s">
        <v>21</v>
      </c>
      <c r="S5" s="74" t="s">
        <v>22</v>
      </c>
      <c r="T5" s="74" t="s">
        <v>23</v>
      </c>
      <c r="U5" s="74" t="s">
        <v>24</v>
      </c>
      <c r="V5" s="74" t="s">
        <v>25</v>
      </c>
      <c r="W5" s="74" t="s">
        <v>26</v>
      </c>
      <c r="X5" s="74" t="s">
        <v>27</v>
      </c>
      <c r="Y5" s="74" t="s">
        <v>140</v>
      </c>
      <c r="Z5" s="7" t="s">
        <v>28</v>
      </c>
    </row>
    <row r="6" spans="1:26" s="8" customFormat="1" ht="14.5" x14ac:dyDescent="0.35">
      <c r="A6" s="23" t="s">
        <v>29</v>
      </c>
      <c r="B6" s="24"/>
      <c r="C6" s="25"/>
      <c r="D6" s="25"/>
      <c r="E6" s="26"/>
      <c r="F6" s="27"/>
      <c r="G6" s="27"/>
      <c r="H6" s="2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28"/>
    </row>
    <row r="7" spans="1:26" s="8" customFormat="1" ht="14.5" x14ac:dyDescent="0.35">
      <c r="A7" s="13" t="s">
        <v>30</v>
      </c>
      <c r="B7" s="9"/>
      <c r="C7" s="10"/>
      <c r="D7" s="10"/>
      <c r="E7" s="11"/>
      <c r="F7" s="12"/>
      <c r="G7" s="12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4"/>
    </row>
    <row r="8" spans="1:26" s="8" customFormat="1" ht="14.5" x14ac:dyDescent="0.35">
      <c r="A8" s="50" t="s">
        <v>31</v>
      </c>
      <c r="B8" s="15" t="s">
        <v>32</v>
      </c>
      <c r="C8" s="63" t="s">
        <v>33</v>
      </c>
      <c r="D8" s="12" t="s">
        <v>34</v>
      </c>
      <c r="E8" s="12">
        <v>6501</v>
      </c>
      <c r="F8" s="15">
        <v>17.259</v>
      </c>
      <c r="G8" s="64" t="s">
        <v>35</v>
      </c>
      <c r="H8" s="39"/>
      <c r="I8" s="39"/>
      <c r="J8" s="39"/>
      <c r="K8" s="39"/>
      <c r="L8" s="39"/>
      <c r="M8" s="39"/>
      <c r="N8" s="39">
        <v>1150514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>
        <v>-1000000</v>
      </c>
      <c r="Z8" s="14">
        <f>SUM(H8:Y8)</f>
        <v>150514</v>
      </c>
    </row>
    <row r="9" spans="1:26" s="8" customFormat="1" ht="14.5" x14ac:dyDescent="0.35">
      <c r="A9" s="50" t="s">
        <v>31</v>
      </c>
      <c r="B9" s="15" t="s">
        <v>36</v>
      </c>
      <c r="C9" s="63" t="s">
        <v>33</v>
      </c>
      <c r="D9" s="12" t="s">
        <v>34</v>
      </c>
      <c r="E9" s="12">
        <v>6501</v>
      </c>
      <c r="F9" s="15">
        <v>17.259</v>
      </c>
      <c r="G9" s="64" t="s">
        <v>35</v>
      </c>
      <c r="H9" s="39"/>
      <c r="I9" s="39"/>
      <c r="J9" s="39"/>
      <c r="K9" s="39"/>
      <c r="L9" s="39"/>
      <c r="M9" s="39"/>
      <c r="N9" s="39">
        <v>1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>
        <v>1000000</v>
      </c>
      <c r="Z9" s="14">
        <f t="shared" ref="Z9:Z39" si="0">SUM(H9:Y9)</f>
        <v>1000001</v>
      </c>
    </row>
    <row r="10" spans="1:26" s="8" customFormat="1" ht="14.5" hidden="1" x14ac:dyDescent="0.35">
      <c r="A10" s="16" t="s">
        <v>37</v>
      </c>
      <c r="B10" s="15" t="s">
        <v>32</v>
      </c>
      <c r="C10" s="63" t="s">
        <v>38</v>
      </c>
      <c r="D10" s="13" t="s">
        <v>39</v>
      </c>
      <c r="E10" s="13">
        <v>6502</v>
      </c>
      <c r="F10" s="13">
        <v>17.257999999999999</v>
      </c>
      <c r="G10" s="64" t="s">
        <v>35</v>
      </c>
      <c r="H10" s="39"/>
      <c r="I10" s="39"/>
      <c r="J10" s="39"/>
      <c r="K10" s="39"/>
      <c r="L10" s="39"/>
      <c r="M10" s="39"/>
      <c r="N10" s="39">
        <v>203631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14">
        <f t="shared" si="0"/>
        <v>203631</v>
      </c>
    </row>
    <row r="11" spans="1:26" s="17" customFormat="1" ht="14.5" hidden="1" x14ac:dyDescent="0.35">
      <c r="A11" s="16" t="s">
        <v>37</v>
      </c>
      <c r="B11" s="15" t="s">
        <v>36</v>
      </c>
      <c r="C11" s="63" t="s">
        <v>38</v>
      </c>
      <c r="D11" s="13" t="s">
        <v>39</v>
      </c>
      <c r="E11" s="13">
        <v>6502</v>
      </c>
      <c r="F11" s="13">
        <v>17.257999999999999</v>
      </c>
      <c r="G11" s="64" t="s">
        <v>35</v>
      </c>
      <c r="H11" s="39"/>
      <c r="I11" s="39"/>
      <c r="J11" s="39"/>
      <c r="K11" s="39"/>
      <c r="L11" s="39"/>
      <c r="M11" s="39"/>
      <c r="N11" s="39">
        <v>1</v>
      </c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14">
        <f t="shared" si="0"/>
        <v>1</v>
      </c>
    </row>
    <row r="12" spans="1:26" s="8" customFormat="1" ht="14.5" hidden="1" x14ac:dyDescent="0.35">
      <c r="A12" s="32" t="s">
        <v>40</v>
      </c>
      <c r="B12" s="15" t="s">
        <v>32</v>
      </c>
      <c r="C12" s="63" t="s">
        <v>41</v>
      </c>
      <c r="D12" s="13" t="s">
        <v>42</v>
      </c>
      <c r="E12" s="13">
        <v>6503</v>
      </c>
      <c r="F12" s="13">
        <v>17.277999999999999</v>
      </c>
      <c r="G12" s="64" t="s">
        <v>35</v>
      </c>
      <c r="H12" s="39"/>
      <c r="I12" s="39"/>
      <c r="J12" s="39"/>
      <c r="K12" s="39"/>
      <c r="L12" s="39"/>
      <c r="M12" s="39"/>
      <c r="N12" s="39">
        <v>135036</v>
      </c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14">
        <f t="shared" si="0"/>
        <v>135036</v>
      </c>
    </row>
    <row r="13" spans="1:26" s="17" customFormat="1" ht="14.5" hidden="1" x14ac:dyDescent="0.35">
      <c r="A13" s="32" t="s">
        <v>40</v>
      </c>
      <c r="B13" s="15" t="s">
        <v>36</v>
      </c>
      <c r="C13" s="63" t="s">
        <v>41</v>
      </c>
      <c r="D13" s="13" t="s">
        <v>42</v>
      </c>
      <c r="E13" s="13">
        <v>6503</v>
      </c>
      <c r="F13" s="13">
        <v>17.277999999999999</v>
      </c>
      <c r="G13" s="64" t="s">
        <v>35</v>
      </c>
      <c r="H13" s="39"/>
      <c r="I13" s="39"/>
      <c r="J13" s="39"/>
      <c r="K13" s="39"/>
      <c r="L13" s="39"/>
      <c r="M13" s="39"/>
      <c r="N13" s="39">
        <v>1</v>
      </c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14">
        <f t="shared" si="0"/>
        <v>1</v>
      </c>
    </row>
    <row r="14" spans="1:26" s="17" customFormat="1" ht="14.5" x14ac:dyDescent="0.35">
      <c r="A14" s="16" t="s">
        <v>37</v>
      </c>
      <c r="B14" s="15" t="s">
        <v>32</v>
      </c>
      <c r="C14" s="63" t="s">
        <v>43</v>
      </c>
      <c r="D14" s="13" t="s">
        <v>39</v>
      </c>
      <c r="E14" s="13">
        <v>6502</v>
      </c>
      <c r="F14" s="13">
        <v>17.257999999999999</v>
      </c>
      <c r="G14" s="64" t="s">
        <v>35</v>
      </c>
      <c r="H14" s="39"/>
      <c r="I14" s="39"/>
      <c r="J14" s="39"/>
      <c r="K14" s="39"/>
      <c r="L14" s="39"/>
      <c r="M14" s="39"/>
      <c r="N14" s="39"/>
      <c r="O14" s="39"/>
      <c r="P14" s="39">
        <v>842703</v>
      </c>
      <c r="Q14" s="39"/>
      <c r="R14" s="39"/>
      <c r="S14" s="39"/>
      <c r="T14" s="39"/>
      <c r="U14" s="39"/>
      <c r="V14" s="39"/>
      <c r="W14" s="39"/>
      <c r="X14" s="39"/>
      <c r="Y14" s="39">
        <v>-425000</v>
      </c>
      <c r="Z14" s="14">
        <f t="shared" si="0"/>
        <v>417703</v>
      </c>
    </row>
    <row r="15" spans="1:26" s="17" customFormat="1" ht="14.5" x14ac:dyDescent="0.35">
      <c r="A15" s="16" t="s">
        <v>37</v>
      </c>
      <c r="B15" s="15" t="s">
        <v>36</v>
      </c>
      <c r="C15" s="63" t="s">
        <v>43</v>
      </c>
      <c r="D15" s="13" t="s">
        <v>39</v>
      </c>
      <c r="E15" s="13">
        <v>6502</v>
      </c>
      <c r="F15" s="13">
        <v>17.257999999999999</v>
      </c>
      <c r="G15" s="64" t="s">
        <v>35</v>
      </c>
      <c r="H15" s="39"/>
      <c r="I15" s="39"/>
      <c r="J15" s="39"/>
      <c r="K15" s="39"/>
      <c r="L15" s="39"/>
      <c r="M15" s="39"/>
      <c r="N15" s="39"/>
      <c r="O15" s="39"/>
      <c r="P15" s="39">
        <v>1</v>
      </c>
      <c r="Q15" s="39"/>
      <c r="R15" s="39"/>
      <c r="S15" s="39"/>
      <c r="T15" s="39"/>
      <c r="U15" s="39"/>
      <c r="V15" s="39"/>
      <c r="W15" s="39"/>
      <c r="X15" s="39"/>
      <c r="Y15" s="39">
        <v>425000.00000000006</v>
      </c>
      <c r="Z15" s="14">
        <f t="shared" si="0"/>
        <v>425001.00000000006</v>
      </c>
    </row>
    <row r="16" spans="1:26" s="17" customFormat="1" ht="14.5" x14ac:dyDescent="0.35">
      <c r="A16" s="32" t="s">
        <v>40</v>
      </c>
      <c r="B16" s="15" t="s">
        <v>32</v>
      </c>
      <c r="C16" s="63" t="s">
        <v>44</v>
      </c>
      <c r="D16" s="13" t="s">
        <v>42</v>
      </c>
      <c r="E16" s="13">
        <v>6503</v>
      </c>
      <c r="F16" s="13">
        <v>17.277999999999999</v>
      </c>
      <c r="G16" s="64" t="s">
        <v>35</v>
      </c>
      <c r="H16" s="39"/>
      <c r="I16" s="39"/>
      <c r="J16" s="39"/>
      <c r="K16" s="39"/>
      <c r="L16" s="39"/>
      <c r="M16" s="39"/>
      <c r="N16" s="39"/>
      <c r="O16" s="39"/>
      <c r="P16" s="39">
        <v>497601</v>
      </c>
      <c r="Q16" s="39"/>
      <c r="R16" s="39"/>
      <c r="S16" s="39"/>
      <c r="T16" s="39"/>
      <c r="U16" s="39"/>
      <c r="V16" s="39"/>
      <c r="W16" s="39"/>
      <c r="X16" s="39"/>
      <c r="Y16" s="39">
        <v>-300000</v>
      </c>
      <c r="Z16" s="14">
        <f t="shared" si="0"/>
        <v>197601</v>
      </c>
    </row>
    <row r="17" spans="1:27" s="17" customFormat="1" ht="14.5" x14ac:dyDescent="0.35">
      <c r="A17" s="32" t="s">
        <v>40</v>
      </c>
      <c r="B17" s="15" t="s">
        <v>36</v>
      </c>
      <c r="C17" s="63" t="s">
        <v>44</v>
      </c>
      <c r="D17" s="13" t="s">
        <v>42</v>
      </c>
      <c r="E17" s="13">
        <v>6503</v>
      </c>
      <c r="F17" s="13">
        <v>17.277999999999999</v>
      </c>
      <c r="G17" s="64" t="s">
        <v>35</v>
      </c>
      <c r="H17" s="39"/>
      <c r="I17" s="39"/>
      <c r="J17" s="39"/>
      <c r="K17" s="39"/>
      <c r="L17" s="39"/>
      <c r="M17" s="39"/>
      <c r="N17" s="39"/>
      <c r="O17" s="39"/>
      <c r="P17" s="39">
        <v>1</v>
      </c>
      <c r="Q17" s="39"/>
      <c r="R17" s="39"/>
      <c r="S17" s="39"/>
      <c r="T17" s="39"/>
      <c r="U17" s="39"/>
      <c r="V17" s="39"/>
      <c r="W17" s="39"/>
      <c r="X17" s="39"/>
      <c r="Y17" s="39">
        <v>300000</v>
      </c>
      <c r="Z17" s="14">
        <f t="shared" si="0"/>
        <v>300001</v>
      </c>
    </row>
    <row r="18" spans="1:27" s="17" customFormat="1" ht="14.5" hidden="1" x14ac:dyDescent="0.35">
      <c r="A18" s="32" t="s">
        <v>45</v>
      </c>
      <c r="B18" s="15" t="s">
        <v>36</v>
      </c>
      <c r="C18" s="63" t="s">
        <v>44</v>
      </c>
      <c r="D18" s="13" t="s">
        <v>42</v>
      </c>
      <c r="E18" s="13">
        <v>6523</v>
      </c>
      <c r="F18" s="13">
        <v>17.277999999999999</v>
      </c>
      <c r="G18" s="64" t="s">
        <v>35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>
        <v>45000</v>
      </c>
      <c r="W18" s="39"/>
      <c r="X18" s="39"/>
      <c r="Y18" s="39"/>
      <c r="Z18" s="14">
        <f t="shared" si="0"/>
        <v>45000</v>
      </c>
    </row>
    <row r="19" spans="1:27" s="17" customFormat="1" ht="14.5" x14ac:dyDescent="0.35">
      <c r="A19" s="32"/>
      <c r="B19" s="15"/>
      <c r="C19" s="63"/>
      <c r="D19" s="13"/>
      <c r="E19" s="13"/>
      <c r="F19" s="13"/>
      <c r="G19" s="64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14">
        <f t="shared" si="0"/>
        <v>0</v>
      </c>
    </row>
    <row r="20" spans="1:27" s="17" customFormat="1" ht="15.5" x14ac:dyDescent="0.35">
      <c r="A20" s="46" t="s">
        <v>29</v>
      </c>
      <c r="B20" s="15"/>
      <c r="C20" s="13"/>
      <c r="D20" s="45"/>
      <c r="E20" s="51"/>
      <c r="F20" s="13"/>
      <c r="G20" s="55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14">
        <f t="shared" si="0"/>
        <v>0</v>
      </c>
    </row>
    <row r="21" spans="1:27" s="17" customFormat="1" ht="15.5" x14ac:dyDescent="0.35">
      <c r="A21" s="13" t="s">
        <v>46</v>
      </c>
      <c r="B21" s="15"/>
      <c r="C21" s="13"/>
      <c r="D21" s="45"/>
      <c r="E21" s="51"/>
      <c r="F21" s="13"/>
      <c r="G21" s="55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14">
        <f t="shared" si="0"/>
        <v>0</v>
      </c>
      <c r="AA21" s="44"/>
    </row>
    <row r="22" spans="1:27" s="17" customFormat="1" ht="15.5" x14ac:dyDescent="0.35">
      <c r="A22" s="65" t="s">
        <v>47</v>
      </c>
      <c r="B22" s="67" t="s">
        <v>48</v>
      </c>
      <c r="C22" s="68" t="s">
        <v>49</v>
      </c>
      <c r="D22" s="69" t="s">
        <v>50</v>
      </c>
      <c r="E22" s="69" t="s">
        <v>141</v>
      </c>
      <c r="F22" s="69">
        <v>17.225000000000001</v>
      </c>
      <c r="G22" s="70" t="s">
        <v>52</v>
      </c>
      <c r="H22" s="39">
        <f>141148-1</f>
        <v>141147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>
        <v>-141147</v>
      </c>
      <c r="Z22" s="14">
        <f t="shared" si="0"/>
        <v>0</v>
      </c>
    </row>
    <row r="23" spans="1:27" s="8" customFormat="1" ht="15.5" x14ac:dyDescent="0.35">
      <c r="A23" s="66" t="s">
        <v>47</v>
      </c>
      <c r="B23" s="71" t="s">
        <v>53</v>
      </c>
      <c r="C23" s="72" t="s">
        <v>49</v>
      </c>
      <c r="D23" s="73" t="s">
        <v>50</v>
      </c>
      <c r="E23" s="73" t="s">
        <v>141</v>
      </c>
      <c r="F23" s="73">
        <v>17.225000000000001</v>
      </c>
      <c r="G23" s="70" t="s">
        <v>52</v>
      </c>
      <c r="H23" s="39">
        <v>1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>
        <v>141147</v>
      </c>
      <c r="Z23" s="14">
        <f t="shared" si="0"/>
        <v>141148</v>
      </c>
    </row>
    <row r="24" spans="1:27" s="8" customFormat="1" ht="15.5" hidden="1" x14ac:dyDescent="0.35">
      <c r="A24" s="92" t="s">
        <v>54</v>
      </c>
      <c r="B24" s="15" t="s">
        <v>32</v>
      </c>
      <c r="C24" s="13" t="s">
        <v>49</v>
      </c>
      <c r="D24" s="13" t="s">
        <v>50</v>
      </c>
      <c r="E24" s="13" t="s">
        <v>51</v>
      </c>
      <c r="F24" s="13">
        <v>17.225000000000001</v>
      </c>
      <c r="G24" s="93" t="s">
        <v>52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>
        <v>146967</v>
      </c>
      <c r="Y24" s="39"/>
      <c r="Z24" s="14">
        <f t="shared" si="0"/>
        <v>146967</v>
      </c>
    </row>
    <row r="25" spans="1:27" s="8" customFormat="1" ht="15.5" hidden="1" x14ac:dyDescent="0.35">
      <c r="A25" s="92" t="s">
        <v>54</v>
      </c>
      <c r="B25" s="15" t="s">
        <v>55</v>
      </c>
      <c r="C25" s="13" t="s">
        <v>49</v>
      </c>
      <c r="D25" s="13" t="s">
        <v>50</v>
      </c>
      <c r="E25" s="13" t="s">
        <v>51</v>
      </c>
      <c r="F25" s="13">
        <v>17.225000000000001</v>
      </c>
      <c r="G25" s="93" t="s">
        <v>52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>
        <v>1</v>
      </c>
      <c r="Y25" s="39"/>
      <c r="Z25" s="14">
        <f t="shared" si="0"/>
        <v>1</v>
      </c>
    </row>
    <row r="26" spans="1:27" s="8" customFormat="1" ht="14.5" x14ac:dyDescent="0.35">
      <c r="A26" s="32"/>
      <c r="B26" s="15"/>
      <c r="C26" s="38"/>
      <c r="D26" s="13"/>
      <c r="E26" s="15"/>
      <c r="F26" s="13"/>
      <c r="G26" s="1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14">
        <f t="shared" si="0"/>
        <v>0</v>
      </c>
    </row>
    <row r="27" spans="1:27" s="8" customFormat="1" ht="14.5" x14ac:dyDescent="0.35">
      <c r="A27" s="32"/>
      <c r="B27" s="40"/>
      <c r="C27" s="31"/>
      <c r="D27" s="13"/>
      <c r="E27" s="15"/>
      <c r="F27" s="13"/>
      <c r="G27" s="13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14">
        <f t="shared" si="0"/>
        <v>0</v>
      </c>
    </row>
    <row r="28" spans="1:27" s="8" customFormat="1" ht="14.5" x14ac:dyDescent="0.35">
      <c r="A28" s="16"/>
      <c r="B28" s="15"/>
      <c r="C28" s="42"/>
      <c r="D28" s="13"/>
      <c r="E28" s="42"/>
      <c r="F28" s="13"/>
      <c r="G28" s="1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14">
        <f t="shared" si="0"/>
        <v>0</v>
      </c>
    </row>
    <row r="29" spans="1:27" s="8" customFormat="1" ht="15.5" hidden="1" x14ac:dyDescent="0.35">
      <c r="A29" s="46" t="s">
        <v>29</v>
      </c>
      <c r="B29" s="15"/>
      <c r="C29" s="45"/>
      <c r="D29" s="45"/>
      <c r="E29" s="45"/>
      <c r="F29" s="45"/>
      <c r="G29" s="45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14">
        <f t="shared" si="0"/>
        <v>0</v>
      </c>
    </row>
    <row r="30" spans="1:27" s="8" customFormat="1" ht="15.5" hidden="1" x14ac:dyDescent="0.35">
      <c r="A30" s="13" t="s">
        <v>56</v>
      </c>
      <c r="B30" s="15"/>
      <c r="C30" s="45"/>
      <c r="D30" s="45"/>
      <c r="E30" s="45"/>
      <c r="F30" s="45"/>
      <c r="G30" s="45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14">
        <f t="shared" si="0"/>
        <v>0</v>
      </c>
    </row>
    <row r="31" spans="1:27" s="8" customFormat="1" ht="15.5" hidden="1" x14ac:dyDescent="0.35">
      <c r="A31" s="16" t="s">
        <v>57</v>
      </c>
      <c r="B31" s="47" t="s">
        <v>48</v>
      </c>
      <c r="C31" s="45" t="s">
        <v>58</v>
      </c>
      <c r="D31" s="45" t="s">
        <v>59</v>
      </c>
      <c r="E31" s="45" t="s">
        <v>60</v>
      </c>
      <c r="F31" s="45" t="s">
        <v>61</v>
      </c>
      <c r="G31" s="45"/>
      <c r="H31" s="39"/>
      <c r="I31" s="39"/>
      <c r="J31" s="39"/>
      <c r="K31" s="39"/>
      <c r="L31" s="39"/>
      <c r="M31" s="39">
        <v>95000</v>
      </c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14">
        <f t="shared" si="0"/>
        <v>95000</v>
      </c>
    </row>
    <row r="32" spans="1:27" s="8" customFormat="1" ht="15" hidden="1" x14ac:dyDescent="0.35">
      <c r="A32" s="35"/>
      <c r="B32" s="15"/>
      <c r="C32" s="38"/>
      <c r="D32" s="52"/>
      <c r="E32" s="53"/>
      <c r="F32" s="13"/>
      <c r="G32" s="1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14">
        <f t="shared" si="0"/>
        <v>0</v>
      </c>
    </row>
    <row r="33" spans="1:26" s="8" customFormat="1" ht="14.5" hidden="1" x14ac:dyDescent="0.35">
      <c r="A33" s="33" t="s">
        <v>62</v>
      </c>
      <c r="B33" s="47" t="s">
        <v>48</v>
      </c>
      <c r="C33" s="79" t="s">
        <v>63</v>
      </c>
      <c r="D33" s="52" t="s">
        <v>64</v>
      </c>
      <c r="E33" s="52" t="s">
        <v>65</v>
      </c>
      <c r="F33" s="15" t="s">
        <v>61</v>
      </c>
      <c r="G33" s="15"/>
      <c r="H33" s="39"/>
      <c r="I33" s="39"/>
      <c r="J33" s="39"/>
      <c r="K33" s="39"/>
      <c r="L33" s="80">
        <v>487788.83</v>
      </c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14">
        <f t="shared" si="0"/>
        <v>487788.83</v>
      </c>
    </row>
    <row r="34" spans="1:26" s="8" customFormat="1" ht="14.5" hidden="1" x14ac:dyDescent="0.35">
      <c r="A34" s="33"/>
      <c r="B34" s="15"/>
      <c r="C34" s="13"/>
      <c r="D34" s="13"/>
      <c r="E34" s="13"/>
      <c r="F34" s="15"/>
      <c r="G34" s="15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14">
        <f t="shared" si="0"/>
        <v>0</v>
      </c>
    </row>
    <row r="35" spans="1:26" s="8" customFormat="1" ht="15.5" x14ac:dyDescent="0.35">
      <c r="A35" s="16"/>
      <c r="B35" s="15"/>
      <c r="C35" s="45"/>
      <c r="D35" s="45"/>
      <c r="E35" s="45"/>
      <c r="F35" s="45"/>
      <c r="G35" s="45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4">
        <f t="shared" si="0"/>
        <v>0</v>
      </c>
    </row>
    <row r="36" spans="1:26" s="8" customFormat="1" ht="15.5" x14ac:dyDescent="0.35">
      <c r="A36" s="23" t="s">
        <v>29</v>
      </c>
      <c r="B36" s="15"/>
      <c r="C36" s="45"/>
      <c r="D36" s="45"/>
      <c r="E36" s="45"/>
      <c r="F36" s="45"/>
      <c r="G36" s="45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14">
        <f t="shared" si="0"/>
        <v>0</v>
      </c>
    </row>
    <row r="37" spans="1:26" s="8" customFormat="1" ht="14.5" x14ac:dyDescent="0.35">
      <c r="A37" s="13" t="s">
        <v>66</v>
      </c>
      <c r="B37" s="9"/>
      <c r="C37" s="10"/>
      <c r="D37" s="10"/>
      <c r="E37" s="11"/>
      <c r="F37" s="12"/>
      <c r="G37" s="12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14">
        <f t="shared" si="0"/>
        <v>0</v>
      </c>
    </row>
    <row r="38" spans="1:26" s="8" customFormat="1" ht="14.5" x14ac:dyDescent="0.35">
      <c r="A38" s="16" t="s">
        <v>67</v>
      </c>
      <c r="B38" s="15" t="s">
        <v>32</v>
      </c>
      <c r="C38" s="13" t="s">
        <v>68</v>
      </c>
      <c r="D38" s="13" t="s">
        <v>69</v>
      </c>
      <c r="E38" s="13" t="s">
        <v>70</v>
      </c>
      <c r="F38" s="15">
        <v>17.207000000000001</v>
      </c>
      <c r="G38" s="81" t="s">
        <v>71</v>
      </c>
      <c r="H38" s="39"/>
      <c r="I38" s="39"/>
      <c r="J38" s="39"/>
      <c r="K38" s="39"/>
      <c r="L38" s="39"/>
      <c r="M38" s="39"/>
      <c r="N38" s="39"/>
      <c r="O38" s="39">
        <f>187028.85-1</f>
        <v>187027.85</v>
      </c>
      <c r="P38" s="39"/>
      <c r="Q38" s="39"/>
      <c r="R38" s="39"/>
      <c r="S38" s="39"/>
      <c r="T38" s="39"/>
      <c r="U38" s="39"/>
      <c r="V38" s="39"/>
      <c r="W38" s="39"/>
      <c r="X38" s="39"/>
      <c r="Y38" s="39">
        <v>-73000</v>
      </c>
      <c r="Z38" s="14">
        <f t="shared" si="0"/>
        <v>114027.85</v>
      </c>
    </row>
    <row r="39" spans="1:26" s="8" customFormat="1" ht="14.5" x14ac:dyDescent="0.35">
      <c r="A39" s="16" t="s">
        <v>67</v>
      </c>
      <c r="B39" s="15" t="s">
        <v>36</v>
      </c>
      <c r="C39" s="13" t="s">
        <v>68</v>
      </c>
      <c r="D39" s="13" t="s">
        <v>69</v>
      </c>
      <c r="E39" s="13" t="s">
        <v>70</v>
      </c>
      <c r="F39" s="15">
        <v>17.207000000000001</v>
      </c>
      <c r="G39" s="81" t="s">
        <v>71</v>
      </c>
      <c r="H39" s="39"/>
      <c r="I39" s="39"/>
      <c r="J39" s="39"/>
      <c r="K39" s="39"/>
      <c r="L39" s="39"/>
      <c r="M39" s="39"/>
      <c r="N39" s="39"/>
      <c r="O39" s="39">
        <v>1</v>
      </c>
      <c r="P39" s="39"/>
      <c r="Q39" s="39"/>
      <c r="R39" s="39"/>
      <c r="S39" s="39"/>
      <c r="T39" s="39"/>
      <c r="U39" s="39"/>
      <c r="V39" s="39"/>
      <c r="W39" s="39"/>
      <c r="X39" s="39"/>
      <c r="Y39" s="39">
        <v>73000.000000000015</v>
      </c>
      <c r="Z39" s="14">
        <f t="shared" si="0"/>
        <v>73001.000000000015</v>
      </c>
    </row>
    <row r="40" spans="1:26" s="8" customFormat="1" ht="14.5" hidden="1" x14ac:dyDescent="0.35">
      <c r="A40" s="16" t="s">
        <v>72</v>
      </c>
      <c r="B40" s="15" t="s">
        <v>32</v>
      </c>
      <c r="C40" s="13" t="s">
        <v>68</v>
      </c>
      <c r="D40" s="13" t="s">
        <v>69</v>
      </c>
      <c r="E40" s="13" t="s">
        <v>73</v>
      </c>
      <c r="F40" s="15" t="s">
        <v>74</v>
      </c>
      <c r="G40" s="81" t="s">
        <v>71</v>
      </c>
      <c r="H40" s="39"/>
      <c r="I40" s="39"/>
      <c r="J40" s="39"/>
      <c r="K40" s="39"/>
      <c r="L40" s="39"/>
      <c r="M40" s="39"/>
      <c r="N40" s="39"/>
      <c r="O40" s="39">
        <f>9999.77-1</f>
        <v>9998.77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78">
        <f t="shared" ref="Z15:Z42" si="1">P40</f>
        <v>0</v>
      </c>
    </row>
    <row r="41" spans="1:26" s="8" customFormat="1" ht="14.5" hidden="1" x14ac:dyDescent="0.35">
      <c r="A41" s="16" t="s">
        <v>72</v>
      </c>
      <c r="B41" s="15" t="s">
        <v>36</v>
      </c>
      <c r="C41" s="13" t="s">
        <v>68</v>
      </c>
      <c r="D41" s="13" t="s">
        <v>69</v>
      </c>
      <c r="E41" s="13" t="s">
        <v>73</v>
      </c>
      <c r="F41" s="15" t="s">
        <v>74</v>
      </c>
      <c r="G41" s="81" t="s">
        <v>71</v>
      </c>
      <c r="H41" s="39"/>
      <c r="I41" s="39"/>
      <c r="J41" s="39"/>
      <c r="K41" s="39"/>
      <c r="L41" s="39"/>
      <c r="M41" s="39"/>
      <c r="N41" s="39"/>
      <c r="O41" s="39">
        <v>1</v>
      </c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78">
        <f t="shared" si="1"/>
        <v>0</v>
      </c>
    </row>
    <row r="42" spans="1:26" s="62" customFormat="1" ht="15.5" hidden="1" x14ac:dyDescent="0.35">
      <c r="A42" s="58"/>
      <c r="B42" s="59"/>
      <c r="C42" s="60"/>
      <c r="D42" s="45" t="s">
        <v>75</v>
      </c>
      <c r="E42" s="45" t="s">
        <v>76</v>
      </c>
      <c r="F42" s="45">
        <v>10.561</v>
      </c>
      <c r="G42" s="45" t="s">
        <v>77</v>
      </c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78">
        <f t="shared" si="1"/>
        <v>0</v>
      </c>
    </row>
    <row r="43" spans="1:26" s="62" customFormat="1" ht="15.5" hidden="1" x14ac:dyDescent="0.35">
      <c r="A43" s="82" t="s">
        <v>78</v>
      </c>
      <c r="B43" s="15" t="s">
        <v>32</v>
      </c>
      <c r="C43" s="83" t="s">
        <v>79</v>
      </c>
      <c r="D43" s="83" t="s">
        <v>80</v>
      </c>
      <c r="E43" s="13" t="s">
        <v>81</v>
      </c>
      <c r="F43" s="45"/>
      <c r="G43" s="45"/>
      <c r="H43" s="61"/>
      <c r="I43" s="61"/>
      <c r="J43" s="61"/>
      <c r="K43" s="61"/>
      <c r="L43" s="61"/>
      <c r="M43" s="61"/>
      <c r="N43" s="61"/>
      <c r="O43" s="61"/>
      <c r="P43" s="61"/>
      <c r="Q43" s="61">
        <v>16566.03</v>
      </c>
      <c r="R43" s="61"/>
      <c r="S43" s="61"/>
      <c r="T43" s="61"/>
      <c r="U43" s="61"/>
      <c r="V43" s="61"/>
      <c r="W43" s="61"/>
      <c r="X43" s="61"/>
      <c r="Y43" s="61"/>
      <c r="Z43" s="78">
        <f>Q43</f>
        <v>16566.03</v>
      </c>
    </row>
    <row r="44" spans="1:26" s="62" customFormat="1" ht="15.5" hidden="1" x14ac:dyDescent="0.35">
      <c r="A44" s="82" t="s">
        <v>82</v>
      </c>
      <c r="B44" s="15" t="s">
        <v>32</v>
      </c>
      <c r="C44" s="84" t="s">
        <v>83</v>
      </c>
      <c r="D44" s="84" t="s">
        <v>84</v>
      </c>
      <c r="E44" s="13" t="s">
        <v>85</v>
      </c>
      <c r="F44" s="45"/>
      <c r="G44" s="45"/>
      <c r="H44" s="61"/>
      <c r="I44" s="61"/>
      <c r="J44" s="61"/>
      <c r="K44" s="61"/>
      <c r="L44" s="61"/>
      <c r="M44" s="61"/>
      <c r="N44" s="61"/>
      <c r="O44" s="61"/>
      <c r="P44" s="61"/>
      <c r="Q44" s="61">
        <v>840</v>
      </c>
      <c r="R44" s="61"/>
      <c r="S44" s="61"/>
      <c r="T44" s="61"/>
      <c r="U44" s="61"/>
      <c r="V44" s="61"/>
      <c r="W44" s="61"/>
      <c r="X44" s="61"/>
      <c r="Y44" s="61"/>
      <c r="Z44" s="78">
        <f>Q44</f>
        <v>840</v>
      </c>
    </row>
    <row r="45" spans="1:26" s="8" customFormat="1" ht="14.5" hidden="1" x14ac:dyDescent="0.35">
      <c r="A45" s="82" t="s">
        <v>86</v>
      </c>
      <c r="B45" s="15" t="s">
        <v>32</v>
      </c>
      <c r="C45" s="85" t="s">
        <v>87</v>
      </c>
      <c r="D45" s="85" t="s">
        <v>88</v>
      </c>
      <c r="E45" s="13" t="s">
        <v>89</v>
      </c>
      <c r="F45" s="34"/>
      <c r="G45" s="34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>
        <v>12424.52</v>
      </c>
      <c r="S45" s="39"/>
      <c r="T45" s="39"/>
      <c r="U45" s="39"/>
      <c r="V45" s="39"/>
      <c r="W45" s="39"/>
      <c r="X45" s="39"/>
      <c r="Y45" s="39"/>
      <c r="Z45" s="78">
        <f>R45</f>
        <v>12424.52</v>
      </c>
    </row>
    <row r="46" spans="1:26" s="8" customFormat="1" ht="14.5" hidden="1" x14ac:dyDescent="0.35">
      <c r="A46" s="82" t="s">
        <v>90</v>
      </c>
      <c r="B46" s="15" t="s">
        <v>32</v>
      </c>
      <c r="C46" s="86" t="s">
        <v>91</v>
      </c>
      <c r="D46" s="13" t="s">
        <v>92</v>
      </c>
      <c r="E46" s="13" t="s">
        <v>93</v>
      </c>
      <c r="F46" s="34"/>
      <c r="G46" s="34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>
        <v>27356.155845802768</v>
      </c>
      <c r="T46" s="39"/>
      <c r="U46" s="39"/>
      <c r="V46" s="39"/>
      <c r="W46" s="39"/>
      <c r="X46" s="39"/>
      <c r="Y46" s="39"/>
      <c r="Z46" s="78">
        <f>S46</f>
        <v>27356.155845802768</v>
      </c>
    </row>
    <row r="47" spans="1:26" s="8" customFormat="1" ht="14.5" hidden="1" x14ac:dyDescent="0.35">
      <c r="A47" s="16" t="s">
        <v>94</v>
      </c>
      <c r="B47" s="15" t="s">
        <v>32</v>
      </c>
      <c r="C47" s="87" t="s">
        <v>95</v>
      </c>
      <c r="D47" s="88" t="s">
        <v>96</v>
      </c>
      <c r="E47" s="88" t="s">
        <v>97</v>
      </c>
      <c r="F47" s="34"/>
      <c r="G47" s="3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>
        <v>3050</v>
      </c>
      <c r="U47" s="39"/>
      <c r="V47" s="39"/>
      <c r="W47" s="39"/>
      <c r="X47" s="39"/>
      <c r="Y47" s="39"/>
      <c r="Z47" s="78">
        <f>T47</f>
        <v>3050</v>
      </c>
    </row>
    <row r="48" spans="1:26" s="8" customFormat="1" ht="14.5" hidden="1" x14ac:dyDescent="0.35">
      <c r="A48" s="82" t="s">
        <v>98</v>
      </c>
      <c r="B48" s="15" t="s">
        <v>32</v>
      </c>
      <c r="C48" s="84" t="s">
        <v>83</v>
      </c>
      <c r="D48" s="84" t="s">
        <v>84</v>
      </c>
      <c r="E48" s="13" t="s">
        <v>85</v>
      </c>
      <c r="F48" s="34"/>
      <c r="G48" s="34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>
        <v>840</v>
      </c>
      <c r="V48" s="39"/>
      <c r="W48" s="39"/>
      <c r="X48" s="39"/>
      <c r="Y48" s="39"/>
      <c r="Z48" s="78">
        <f>U48</f>
        <v>840</v>
      </c>
    </row>
    <row r="49" spans="1:27" s="8" customFormat="1" ht="14.5" hidden="1" x14ac:dyDescent="0.35">
      <c r="A49" s="82" t="s">
        <v>99</v>
      </c>
      <c r="B49" s="15" t="s">
        <v>32</v>
      </c>
      <c r="C49" s="41" t="s">
        <v>100</v>
      </c>
      <c r="D49" s="13" t="s">
        <v>75</v>
      </c>
      <c r="E49" s="13" t="s">
        <v>76</v>
      </c>
      <c r="F49" s="13">
        <v>10.561</v>
      </c>
      <c r="G49" s="12" t="s">
        <v>77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>
        <v>24484</v>
      </c>
      <c r="X49" s="39"/>
      <c r="Y49" s="39"/>
      <c r="Z49" s="78">
        <f>W49</f>
        <v>24484</v>
      </c>
    </row>
    <row r="50" spans="1:27" s="8" customFormat="1" ht="14.5" hidden="1" x14ac:dyDescent="0.35">
      <c r="A50" s="82" t="s">
        <v>99</v>
      </c>
      <c r="B50" s="37" t="s">
        <v>55</v>
      </c>
      <c r="C50" s="41" t="s">
        <v>100</v>
      </c>
      <c r="D50" s="13" t="s">
        <v>75</v>
      </c>
      <c r="E50" s="13" t="s">
        <v>76</v>
      </c>
      <c r="F50" s="13">
        <v>10.561</v>
      </c>
      <c r="G50" s="12" t="s">
        <v>77</v>
      </c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>
        <v>1</v>
      </c>
      <c r="X50" s="39"/>
      <c r="Y50" s="39"/>
      <c r="Z50" s="78">
        <f>W50</f>
        <v>1</v>
      </c>
    </row>
    <row r="51" spans="1:27" s="8" customFormat="1" ht="14.5" x14ac:dyDescent="0.35">
      <c r="A51" s="82"/>
      <c r="B51" s="15"/>
      <c r="C51" s="89"/>
      <c r="D51" s="89"/>
      <c r="E51" s="13"/>
      <c r="F51" s="34"/>
      <c r="G51" s="34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78"/>
    </row>
    <row r="52" spans="1:27" s="8" customFormat="1" ht="14.5" x14ac:dyDescent="0.35">
      <c r="A52" s="82"/>
      <c r="B52" s="15"/>
      <c r="C52" s="89"/>
      <c r="D52" s="89"/>
      <c r="E52" s="13"/>
      <c r="F52" s="34"/>
      <c r="G52" s="34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78"/>
    </row>
    <row r="53" spans="1:27" s="8" customFormat="1" ht="14.5" hidden="1" x14ac:dyDescent="0.35">
      <c r="A53" s="23" t="s">
        <v>29</v>
      </c>
      <c r="B53" s="37"/>
      <c r="C53" s="13"/>
      <c r="D53" s="41"/>
      <c r="E53" s="41"/>
      <c r="F53" s="13"/>
      <c r="G53" s="56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78"/>
    </row>
    <row r="54" spans="1:27" s="8" customFormat="1" ht="14.5" hidden="1" x14ac:dyDescent="0.35">
      <c r="A54" s="13" t="s">
        <v>101</v>
      </c>
      <c r="B54" s="15"/>
      <c r="C54" s="13"/>
      <c r="D54" s="41"/>
      <c r="E54" s="41"/>
      <c r="F54" s="13"/>
      <c r="G54" s="56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78"/>
    </row>
    <row r="55" spans="1:27" s="8" customFormat="1" ht="14.5" hidden="1" x14ac:dyDescent="0.35">
      <c r="A55" s="75" t="s">
        <v>102</v>
      </c>
      <c r="B55" s="15" t="s">
        <v>48</v>
      </c>
      <c r="C55" s="76" t="s">
        <v>103</v>
      </c>
      <c r="D55" s="76" t="s">
        <v>104</v>
      </c>
      <c r="E55" s="77" t="s">
        <v>105</v>
      </c>
      <c r="F55" s="31">
        <v>17.800999999999998</v>
      </c>
      <c r="G55" s="64" t="s">
        <v>106</v>
      </c>
      <c r="H55" s="39"/>
      <c r="I55" s="39"/>
      <c r="J55" s="39">
        <v>32782</v>
      </c>
      <c r="K55" s="39">
        <v>1642</v>
      </c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78">
        <f>SUM(J55:K55)</f>
        <v>34424</v>
      </c>
    </row>
    <row r="56" spans="1:27" s="8" customFormat="1" ht="14.5" x14ac:dyDescent="0.35">
      <c r="A56" s="36"/>
      <c r="B56" s="37"/>
      <c r="C56" s="13"/>
      <c r="D56" s="13"/>
      <c r="E56" s="13"/>
      <c r="F56" s="13"/>
      <c r="G56" s="1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78"/>
    </row>
    <row r="57" spans="1:27" s="8" customFormat="1" ht="14.5" x14ac:dyDescent="0.35">
      <c r="A57" s="16" t="s">
        <v>107</v>
      </c>
      <c r="B57" s="16"/>
      <c r="C57" s="43"/>
      <c r="D57" s="43"/>
      <c r="E57" s="43"/>
      <c r="F57" s="43"/>
      <c r="G57" s="43"/>
      <c r="H57" s="39">
        <f>SUM(H8:H56)</f>
        <v>141148</v>
      </c>
      <c r="I57" s="39">
        <f>SUM(I45:I56)</f>
        <v>0</v>
      </c>
      <c r="J57" s="39">
        <f>SUM(J54:J56)</f>
        <v>32782</v>
      </c>
      <c r="K57" s="39">
        <f>SUM(K53:K55)</f>
        <v>1642</v>
      </c>
      <c r="L57" s="39">
        <f>SUM(L31:L33)</f>
        <v>487788.83</v>
      </c>
      <c r="M57" s="39">
        <f>SUM(M30:M34)</f>
        <v>95000</v>
      </c>
      <c r="N57" s="39">
        <f>SUM(N7:N14)</f>
        <v>1489184</v>
      </c>
      <c r="O57" s="39">
        <f>SUM(O37:O48)</f>
        <v>197028.62</v>
      </c>
      <c r="P57" s="39">
        <f>SUM(P14:P47)</f>
        <v>1340306</v>
      </c>
      <c r="Q57" s="39">
        <f>SUM(Q37:Q47)</f>
        <v>17406.03</v>
      </c>
      <c r="R57" s="39">
        <f>SUM(R37:R48)</f>
        <v>12424.52</v>
      </c>
      <c r="S57" s="39">
        <f>SUM(S37:S47)</f>
        <v>27356.155845802768</v>
      </c>
      <c r="T57" s="39">
        <f>SUM(T47)</f>
        <v>3050</v>
      </c>
      <c r="U57" s="39">
        <f>SUM(U36:U48)</f>
        <v>840</v>
      </c>
      <c r="V57" s="39">
        <f>SUM(V6:V19)</f>
        <v>45000</v>
      </c>
      <c r="W57" s="39">
        <f>SUM(W49:W51)</f>
        <v>24485</v>
      </c>
      <c r="X57" s="39">
        <f>SUM(X21:X26)</f>
        <v>146968</v>
      </c>
      <c r="Y57" s="39">
        <f>SUM(Y8:Y51)</f>
        <v>0</v>
      </c>
      <c r="Z57" s="78"/>
      <c r="AA57" s="54"/>
    </row>
    <row r="58" spans="1:27" s="8" customFormat="1" ht="14.5" x14ac:dyDescent="0.35">
      <c r="A58" s="18"/>
      <c r="B58" s="18"/>
      <c r="C58" s="19"/>
      <c r="D58" s="19"/>
      <c r="E58" s="19"/>
      <c r="F58" s="19"/>
      <c r="G58" s="19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1"/>
    </row>
    <row r="59" spans="1:27" s="8" customFormat="1" ht="14.5" x14ac:dyDescent="0.35">
      <c r="A59" s="17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7" s="8" customFormat="1" ht="14.5" x14ac:dyDescent="0.35">
      <c r="A60" s="17" t="s">
        <v>108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27" s="8" customFormat="1" ht="14.5" hidden="1" x14ac:dyDescent="0.35">
      <c r="A61" s="17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7" s="8" customFormat="1" ht="14.5" hidden="1" x14ac:dyDescent="0.35">
      <c r="A62" s="17" t="s">
        <v>110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7" ht="14.5" hidden="1" x14ac:dyDescent="0.35">
      <c r="A63" s="17" t="s">
        <v>111</v>
      </c>
    </row>
    <row r="64" spans="1:27" ht="14.5" hidden="1" x14ac:dyDescent="0.35">
      <c r="A64" s="18" t="s">
        <v>112</v>
      </c>
    </row>
    <row r="65" spans="1:1" ht="14.5" hidden="1" x14ac:dyDescent="0.35">
      <c r="A65" s="17" t="s">
        <v>113</v>
      </c>
    </row>
    <row r="66" spans="1:1" ht="14.5" hidden="1" x14ac:dyDescent="0.35">
      <c r="A66" s="18" t="s">
        <v>112</v>
      </c>
    </row>
    <row r="67" spans="1:1" ht="14.5" hidden="1" x14ac:dyDescent="0.35">
      <c r="A67" s="17" t="s">
        <v>114</v>
      </c>
    </row>
    <row r="68" spans="1:1" ht="14.5" hidden="1" x14ac:dyDescent="0.35">
      <c r="A68" s="18" t="s">
        <v>115</v>
      </c>
    </row>
    <row r="69" spans="1:1" ht="14.5" hidden="1" x14ac:dyDescent="0.35">
      <c r="A69" s="17" t="s">
        <v>116</v>
      </c>
    </row>
    <row r="70" spans="1:1" ht="14.5" hidden="1" x14ac:dyDescent="0.35">
      <c r="A70" s="18" t="s">
        <v>117</v>
      </c>
    </row>
    <row r="71" spans="1:1" ht="14.5" hidden="1" x14ac:dyDescent="0.35">
      <c r="A71" s="17" t="s">
        <v>118</v>
      </c>
    </row>
    <row r="72" spans="1:1" ht="14.5" hidden="1" x14ac:dyDescent="0.35">
      <c r="A72" s="18" t="s">
        <v>119</v>
      </c>
    </row>
    <row r="73" spans="1:1" ht="14.5" hidden="1" x14ac:dyDescent="0.35">
      <c r="A73" s="17" t="s">
        <v>120</v>
      </c>
    </row>
    <row r="74" spans="1:1" ht="14.5" hidden="1" x14ac:dyDescent="0.35">
      <c r="A74" s="18" t="s">
        <v>121</v>
      </c>
    </row>
    <row r="75" spans="1:1" ht="14.5" hidden="1" x14ac:dyDescent="0.35">
      <c r="A75" s="17" t="s">
        <v>122</v>
      </c>
    </row>
    <row r="76" spans="1:1" ht="14.5" hidden="1" x14ac:dyDescent="0.35">
      <c r="A76" s="18" t="s">
        <v>119</v>
      </c>
    </row>
    <row r="77" spans="1:1" ht="14.5" hidden="1" x14ac:dyDescent="0.35">
      <c r="A77" s="17" t="s">
        <v>123</v>
      </c>
    </row>
    <row r="78" spans="1:1" ht="14.5" hidden="1" x14ac:dyDescent="0.35">
      <c r="A78" s="18" t="s">
        <v>124</v>
      </c>
    </row>
    <row r="79" spans="1:1" ht="14.5" hidden="1" x14ac:dyDescent="0.35">
      <c r="A79" s="17" t="s">
        <v>125</v>
      </c>
    </row>
    <row r="80" spans="1:1" ht="14.5" hidden="1" x14ac:dyDescent="0.35">
      <c r="A80" s="18" t="s">
        <v>124</v>
      </c>
    </row>
    <row r="81" spans="1:1" ht="14.5" hidden="1" x14ac:dyDescent="0.35">
      <c r="A81" s="17" t="s">
        <v>126</v>
      </c>
    </row>
    <row r="82" spans="1:1" ht="14.5" hidden="1" x14ac:dyDescent="0.35">
      <c r="A82" s="18" t="s">
        <v>127</v>
      </c>
    </row>
    <row r="83" spans="1:1" ht="14.5" hidden="1" x14ac:dyDescent="0.35">
      <c r="A83" s="17" t="s">
        <v>128</v>
      </c>
    </row>
    <row r="84" spans="1:1" ht="14.5" hidden="1" x14ac:dyDescent="0.35">
      <c r="A84" s="18" t="s">
        <v>124</v>
      </c>
    </row>
    <row r="85" spans="1:1" ht="14.5" hidden="1" x14ac:dyDescent="0.35">
      <c r="A85" s="17" t="s">
        <v>129</v>
      </c>
    </row>
    <row r="86" spans="1:1" ht="14.5" hidden="1" x14ac:dyDescent="0.35">
      <c r="A86" s="18" t="s">
        <v>124</v>
      </c>
    </row>
    <row r="87" spans="1:1" ht="14.5" hidden="1" x14ac:dyDescent="0.35">
      <c r="A87" s="17" t="s">
        <v>130</v>
      </c>
    </row>
    <row r="88" spans="1:1" ht="14.5" hidden="1" x14ac:dyDescent="0.35">
      <c r="A88" s="18" t="s">
        <v>131</v>
      </c>
    </row>
    <row r="89" spans="1:1" ht="14.5" hidden="1" x14ac:dyDescent="0.35">
      <c r="A89" s="17" t="s">
        <v>132</v>
      </c>
    </row>
    <row r="90" spans="1:1" ht="14.5" hidden="1" x14ac:dyDescent="0.35">
      <c r="A90" s="18" t="s">
        <v>133</v>
      </c>
    </row>
    <row r="91" spans="1:1" ht="14.5" hidden="1" x14ac:dyDescent="0.35">
      <c r="A91" s="17" t="s">
        <v>134</v>
      </c>
    </row>
    <row r="92" spans="1:1" ht="14.5" hidden="1" x14ac:dyDescent="0.35">
      <c r="A92" s="18" t="s">
        <v>135</v>
      </c>
    </row>
    <row r="93" spans="1:1" ht="14.5" x14ac:dyDescent="0.35">
      <c r="A93" s="17" t="s">
        <v>142</v>
      </c>
    </row>
    <row r="94" spans="1:1" ht="14.5" x14ac:dyDescent="0.35">
      <c r="A94" s="18" t="s">
        <v>143</v>
      </c>
    </row>
    <row r="104" spans="1:1" ht="14.5" x14ac:dyDescent="0.35">
      <c r="A104" s="8" t="s">
        <v>136</v>
      </c>
    </row>
    <row r="105" spans="1:1" ht="14.5" x14ac:dyDescent="0.35">
      <c r="A105" s="8" t="s">
        <v>137</v>
      </c>
    </row>
    <row r="106" spans="1:1" ht="14.5" x14ac:dyDescent="0.35">
      <c r="A106" s="8" t="s">
        <v>138</v>
      </c>
    </row>
    <row r="107" spans="1:1" ht="14.5" x14ac:dyDescent="0.35">
      <c r="A107" s="57" t="s">
        <v>139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321EB-ED59-453F-AB44-587E4E90B7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0B025D-FA1D-4B95-AC41-A6D63115834D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2B4CA1EA-D9BF-4727-BE5C-F602734853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LAWRENCE</vt:lpstr>
      <vt:lpstr>LAWRENCE!Print_Area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2026-07-06T12:49:16Z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