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J:\FMO\Public Ed\SAFE\FY2026\"/>
    </mc:Choice>
  </mc:AlternateContent>
  <xr:revisionPtr revIDLastSave="0" documentId="8_{D6C28868-F1AF-4B24-8867-CE9EC7BFF3C9}" xr6:coauthVersionLast="47" xr6:coauthVersionMax="47" xr10:uidLastSave="{00000000-0000-0000-0000-000000000000}"/>
  <workbookProtection workbookAlgorithmName="SHA-512" workbookHashValue="Mw9MOa0V2YMA/BiTyweb90tnkfBYWtFIAJbG1AQ9s2SjSRSOy5qWVPrrI56TEGY7aU7Q5JLve0NJwZVOI5Mjrg==" workbookSaltValue="/sR9CsvGD2BpZE1UKIcs9g==" workbookSpinCount="100000" lockStructure="1"/>
  <bookViews>
    <workbookView xWindow="22932" yWindow="-1416" windowWidth="23256" windowHeight="12456" xr2:uid="{00000000-000D-0000-FFFF-FFFF00000000}"/>
  </bookViews>
  <sheets>
    <sheet name="Programmatic Summary" sheetId="2" r:id="rId1"/>
    <sheet name="Financial Summary" sheetId="3" r:id="rId2"/>
    <sheet name="Award Contact List &amp; Lookups" sheetId="7" state="hidden" r:id="rId3"/>
    <sheet name="SAFE Activity Detail" sheetId="9" r:id="rId4"/>
    <sheet name="Senior SAFE Activity Detail" sheetId="8" r:id="rId5"/>
    <sheet name="SAFE Student Evaluation Results" sheetId="11" r:id="rId6"/>
    <sheet name="Tabulations" sheetId="15" state="hidden" r:id="rId7"/>
  </sheets>
  <definedNames>
    <definedName name="_xlnm._FilterDatabase" localSheetId="2" hidden="1">'Award Contact List &amp; Lookups'!$A$1:$AB$152</definedName>
    <definedName name="Fire_Chief_Mail_Merge_Query" localSheetId="2">#REF!</definedName>
    <definedName name="Fire_Chief_Mail_Merge_Query">#REF!</definedName>
    <definedName name="_xlnm.Print_Area" localSheetId="1">'Financial Summary'!$A$1:$BE$101</definedName>
    <definedName name="_xlnm.Print_Area" localSheetId="0">'Programmatic Summary'!$A$1:$AM$42</definedName>
    <definedName name="_xlnm.Print_Area" localSheetId="3">'SAFE Activity Detail'!$A$1:$BE$23</definedName>
    <definedName name="_xlnm.Print_Area" localSheetId="5">'SAFE Student Evaluation Results'!$A$1:$AQ$51</definedName>
    <definedName name="_xlnm.Print_Area" localSheetId="4">'Senior SAFE Activity Detail'!$A$1:$AM$33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9" i="9" l="1"/>
  <c r="BL10" i="9"/>
  <c r="BL11" i="9"/>
  <c r="BL12" i="9"/>
  <c r="BL13" i="9"/>
  <c r="BL14" i="9"/>
  <c r="BL15" i="9"/>
  <c r="BL16" i="9"/>
  <c r="BL17" i="9"/>
  <c r="BL18" i="9"/>
  <c r="BL19" i="9"/>
  <c r="BL20" i="9"/>
  <c r="BL21" i="9"/>
  <c r="BL8" i="9"/>
  <c r="BT41" i="3" l="1"/>
  <c r="BT42" i="3"/>
  <c r="BT43" i="3"/>
  <c r="BT44" i="3"/>
  <c r="BT45" i="3"/>
  <c r="BT46" i="3"/>
  <c r="BT47" i="3"/>
  <c r="BT48" i="3"/>
  <c r="BT49" i="3"/>
  <c r="BT50" i="3"/>
  <c r="BT51" i="3"/>
  <c r="BT52" i="3"/>
  <c r="BT53" i="3"/>
  <c r="BT54" i="3"/>
  <c r="BT55" i="3"/>
  <c r="BT56" i="3"/>
  <c r="BT57" i="3"/>
  <c r="BT58" i="3"/>
  <c r="BT59" i="3"/>
  <c r="BT60" i="3"/>
  <c r="BT61" i="3"/>
  <c r="BT62" i="3"/>
  <c r="BT63" i="3"/>
  <c r="BT64" i="3"/>
  <c r="BT65" i="3"/>
  <c r="BT66" i="3"/>
  <c r="BT67" i="3"/>
  <c r="BT68" i="3"/>
  <c r="BT69" i="3"/>
  <c r="BT70" i="3"/>
  <c r="BT71" i="3"/>
  <c r="BT72" i="3"/>
  <c r="BT73" i="3"/>
  <c r="BT74" i="3"/>
  <c r="BT75" i="3"/>
  <c r="BT76" i="3"/>
  <c r="BT77" i="3"/>
  <c r="BT78" i="3"/>
  <c r="BT79" i="3"/>
  <c r="BT80" i="3"/>
  <c r="BT81" i="3"/>
  <c r="BT82" i="3"/>
  <c r="BT83" i="3"/>
  <c r="BT84" i="3"/>
  <c r="BT40" i="3"/>
  <c r="BO21" i="3"/>
  <c r="BN21" i="3" s="1"/>
  <c r="BH21" i="3"/>
  <c r="BO20" i="3"/>
  <c r="BM20" i="3" s="1"/>
  <c r="BL20" i="3"/>
  <c r="BJ20" i="3"/>
  <c r="BI20" i="3"/>
  <c r="BH20" i="3"/>
  <c r="BO19" i="3"/>
  <c r="BM19" i="3" s="1"/>
  <c r="BK19" i="3"/>
  <c r="BJ19" i="3"/>
  <c r="BI19" i="3"/>
  <c r="BA19" i="3"/>
  <c r="BO18" i="3"/>
  <c r="BJ18" i="3" s="1"/>
  <c r="BN18" i="3"/>
  <c r="BM18" i="3"/>
  <c r="BL18" i="3"/>
  <c r="BK18" i="3"/>
  <c r="BI18" i="3"/>
  <c r="BH18" i="3"/>
  <c r="BG18" i="3"/>
  <c r="BA18" i="3"/>
  <c r="BO17" i="3"/>
  <c r="BN17" i="3" s="1"/>
  <c r="BH17" i="3"/>
  <c r="BO16" i="3"/>
  <c r="BK16" i="3" s="1"/>
  <c r="BL16" i="3"/>
  <c r="BJ16" i="3"/>
  <c r="BI16" i="3"/>
  <c r="BO15" i="3"/>
  <c r="BI15" i="3" s="1"/>
  <c r="BN15" i="3"/>
  <c r="BL15" i="3"/>
  <c r="BK15" i="3"/>
  <c r="BJ15" i="3"/>
  <c r="BA15" i="3"/>
  <c r="BO14" i="3"/>
  <c r="BI14" i="3" s="1"/>
  <c r="BO13" i="3"/>
  <c r="BN13" i="3" s="1"/>
  <c r="BJ13" i="3"/>
  <c r="BH13" i="3"/>
  <c r="BG13" i="3"/>
  <c r="BO12" i="3"/>
  <c r="BK12" i="3" s="1"/>
  <c r="BN12" i="3"/>
  <c r="BM12" i="3"/>
  <c r="BL12" i="3"/>
  <c r="BJ12" i="3"/>
  <c r="BI12" i="3"/>
  <c r="BH12" i="3"/>
  <c r="BG12" i="3"/>
  <c r="BA12" i="3"/>
  <c r="BG14" i="3" l="1"/>
  <c r="BJ14" i="3"/>
  <c r="BL14" i="3"/>
  <c r="BK14" i="3"/>
  <c r="BM14" i="3"/>
  <c r="BM16" i="3"/>
  <c r="BL19" i="3"/>
  <c r="BA14" i="3"/>
  <c r="BN14" i="3"/>
  <c r="BN16" i="3"/>
  <c r="BN19" i="3"/>
  <c r="BN20" i="3"/>
  <c r="BA16" i="3"/>
  <c r="BH14" i="3"/>
  <c r="BG16" i="3"/>
  <c r="BA17" i="3"/>
  <c r="BG19" i="3"/>
  <c r="BA20" i="3"/>
  <c r="BA21" i="3"/>
  <c r="BG15" i="3"/>
  <c r="BH16" i="3"/>
  <c r="BG17" i="3"/>
  <c r="BH19" i="3"/>
  <c r="BG20" i="3"/>
  <c r="BG21" i="3"/>
  <c r="BJ17" i="3"/>
  <c r="BI13" i="3"/>
  <c r="BM15" i="3"/>
  <c r="BI17" i="3"/>
  <c r="BK20" i="3"/>
  <c r="BI21" i="3"/>
  <c r="BJ21" i="3"/>
  <c r="BK13" i="3"/>
  <c r="BK17" i="3"/>
  <c r="BK21" i="3"/>
  <c r="BL13" i="3"/>
  <c r="BH15" i="3"/>
  <c r="BL17" i="3"/>
  <c r="BL21" i="3"/>
  <c r="BM13" i="3"/>
  <c r="BM17" i="3"/>
  <c r="BM21" i="3"/>
  <c r="BA13" i="3"/>
  <c r="BS62" i="3"/>
  <c r="BR62" i="3"/>
  <c r="BO62" i="3"/>
  <c r="BN62" i="3" s="1"/>
  <c r="BS61" i="3"/>
  <c r="BR61" i="3"/>
  <c r="BO61" i="3"/>
  <c r="BM61" i="3" s="1"/>
  <c r="BS60" i="3"/>
  <c r="BR60" i="3"/>
  <c r="BO60" i="3"/>
  <c r="BI60" i="3" s="1"/>
  <c r="BS59" i="3"/>
  <c r="BR59" i="3"/>
  <c r="BO59" i="3"/>
  <c r="BN59" i="3" s="1"/>
  <c r="BS58" i="3"/>
  <c r="BR58" i="3"/>
  <c r="BO58" i="3"/>
  <c r="BN58" i="3" s="1"/>
  <c r="BS57" i="3"/>
  <c r="BR57" i="3"/>
  <c r="BO57" i="3"/>
  <c r="BL57" i="3" s="1"/>
  <c r="BS56" i="3"/>
  <c r="BR56" i="3"/>
  <c r="BO56" i="3"/>
  <c r="BI56" i="3" s="1"/>
  <c r="BS55" i="3"/>
  <c r="BR55" i="3"/>
  <c r="BO55" i="3"/>
  <c r="BN55" i="3" s="1"/>
  <c r="BS54" i="3"/>
  <c r="BR54" i="3"/>
  <c r="BO54" i="3"/>
  <c r="BN54" i="3" s="1"/>
  <c r="BS53" i="3"/>
  <c r="BR53" i="3"/>
  <c r="BO53" i="3"/>
  <c r="BL53" i="3" s="1"/>
  <c r="BS52" i="3"/>
  <c r="BR52" i="3"/>
  <c r="BO52" i="3"/>
  <c r="BI52" i="3" s="1"/>
  <c r="BS51" i="3"/>
  <c r="BR51" i="3"/>
  <c r="BO51" i="3"/>
  <c r="BN51" i="3" s="1"/>
  <c r="BS50" i="3"/>
  <c r="BR50" i="3"/>
  <c r="BO50" i="3"/>
  <c r="BN50" i="3" s="1"/>
  <c r="BS49" i="3"/>
  <c r="BR49" i="3"/>
  <c r="BO49" i="3"/>
  <c r="BL49" i="3" s="1"/>
  <c r="BS48" i="3"/>
  <c r="BR48" i="3"/>
  <c r="BO48" i="3"/>
  <c r="BI48" i="3" s="1"/>
  <c r="BS47" i="3"/>
  <c r="BR47" i="3"/>
  <c r="BO47" i="3"/>
  <c r="BN47" i="3" s="1"/>
  <c r="BS46" i="3"/>
  <c r="BR46" i="3"/>
  <c r="BO46" i="3"/>
  <c r="BN46" i="3" s="1"/>
  <c r="BS45" i="3"/>
  <c r="BR45" i="3"/>
  <c r="BO45" i="3"/>
  <c r="BL45" i="3" s="1"/>
  <c r="BS44" i="3"/>
  <c r="BR44" i="3"/>
  <c r="BO44" i="3"/>
  <c r="BI44" i="3" s="1"/>
  <c r="BS43" i="3"/>
  <c r="BR43" i="3"/>
  <c r="BO43" i="3"/>
  <c r="BN43" i="3" s="1"/>
  <c r="BS42" i="3"/>
  <c r="BR42" i="3"/>
  <c r="BO42" i="3"/>
  <c r="BN42" i="3" s="1"/>
  <c r="X30" i="2"/>
  <c r="E30" i="2"/>
  <c r="W28" i="2"/>
  <c r="D28" i="2"/>
  <c r="Z26" i="2"/>
  <c r="G26" i="2"/>
  <c r="Z24" i="2"/>
  <c r="G24" i="2"/>
  <c r="X21" i="2"/>
  <c r="E21" i="2"/>
  <c r="W19" i="2"/>
  <c r="D19" i="2"/>
  <c r="Z17" i="2"/>
  <c r="G17" i="2"/>
  <c r="Z15" i="2"/>
  <c r="G15" i="2"/>
  <c r="R11" i="2"/>
  <c r="G11" i="2"/>
  <c r="AG9" i="2"/>
  <c r="K9" i="2"/>
  <c r="AG7" i="2"/>
  <c r="A2" i="15"/>
  <c r="B2" i="15"/>
  <c r="C2" i="15"/>
  <c r="D2" i="15"/>
  <c r="E2" i="15"/>
  <c r="F2" i="15"/>
  <c r="G2" i="15"/>
  <c r="H2" i="15"/>
  <c r="I2" i="15"/>
  <c r="J2" i="15"/>
  <c r="K2" i="15"/>
  <c r="L2" i="15"/>
  <c r="M2" i="15"/>
  <c r="N2" i="15"/>
  <c r="O2" i="15"/>
  <c r="P2" i="15"/>
  <c r="Q2" i="15"/>
  <c r="R2" i="15"/>
  <c r="S2" i="15"/>
  <c r="T2" i="15"/>
  <c r="U2" i="15"/>
  <c r="V2" i="15"/>
  <c r="W2" i="15"/>
  <c r="X2" i="15"/>
  <c r="Y2" i="15"/>
  <c r="Z2" i="15"/>
  <c r="AA2" i="15"/>
  <c r="AB2" i="15"/>
  <c r="AC2" i="15"/>
  <c r="AD2" i="15"/>
  <c r="AE2" i="15"/>
  <c r="AF2" i="15"/>
  <c r="AG2" i="15"/>
  <c r="AH2" i="15"/>
  <c r="AI2" i="15"/>
  <c r="AJ2" i="15"/>
  <c r="AK2" i="15"/>
  <c r="AL2" i="15"/>
  <c r="AM2" i="15"/>
  <c r="AN2" i="15"/>
  <c r="AO2" i="15"/>
  <c r="AP2" i="15"/>
  <c r="AQ2" i="15"/>
  <c r="AR2" i="15"/>
  <c r="AS2" i="15"/>
  <c r="BA2" i="15"/>
  <c r="BB2" i="15"/>
  <c r="BC2" i="15"/>
  <c r="BD2" i="15"/>
  <c r="BE2" i="15"/>
  <c r="BF2" i="15"/>
  <c r="BG2" i="15"/>
  <c r="BH2" i="15"/>
  <c r="BI2" i="15"/>
  <c r="BJ2" i="15"/>
  <c r="BK2" i="15"/>
  <c r="BL2" i="15"/>
  <c r="BM2" i="15"/>
  <c r="BN2" i="15"/>
  <c r="BO2" i="15"/>
  <c r="BP2" i="15"/>
  <c r="BQ2" i="15"/>
  <c r="BR2" i="15"/>
  <c r="BS2" i="15"/>
  <c r="BT2" i="15"/>
  <c r="BU2" i="15"/>
  <c r="BV2" i="15"/>
  <c r="BW2" i="15"/>
  <c r="BX2" i="15"/>
  <c r="BY2" i="15"/>
  <c r="BZ2" i="15"/>
  <c r="CA2" i="15"/>
  <c r="CB2" i="15"/>
  <c r="CC2" i="15"/>
  <c r="CD2" i="15"/>
  <c r="CE2" i="15"/>
  <c r="CF2" i="15"/>
  <c r="CG2" i="15"/>
  <c r="CH2" i="15"/>
  <c r="CI2" i="15"/>
  <c r="CJ2" i="15"/>
  <c r="CK2" i="15"/>
  <c r="CL2" i="15"/>
  <c r="CM2" i="15"/>
  <c r="CN2" i="15"/>
  <c r="CO2" i="15"/>
  <c r="CP2" i="15"/>
  <c r="CQ2" i="15"/>
  <c r="CR2" i="15"/>
  <c r="CS2" i="15"/>
  <c r="CT2" i="15"/>
  <c r="CU2" i="15"/>
  <c r="CV2" i="15"/>
  <c r="CW2" i="15"/>
  <c r="CX2" i="15"/>
  <c r="CY2" i="15"/>
  <c r="CZ2" i="15"/>
  <c r="DA2" i="15"/>
  <c r="DB2" i="15"/>
  <c r="DC2" i="15"/>
  <c r="DD2" i="15"/>
  <c r="DE2" i="15"/>
  <c r="DF2" i="15"/>
  <c r="DG2" i="15"/>
  <c r="DH2" i="15"/>
  <c r="DI2" i="15"/>
  <c r="DJ2" i="15"/>
  <c r="DK2" i="15"/>
  <c r="DL2" i="15"/>
  <c r="DM2" i="15"/>
  <c r="DN2" i="15"/>
  <c r="DO2" i="15"/>
  <c r="DP2" i="15"/>
  <c r="DQ2" i="15"/>
  <c r="DR2" i="15"/>
  <c r="DS2" i="15"/>
  <c r="DT2" i="15"/>
  <c r="DU2" i="15"/>
  <c r="DV2" i="15"/>
  <c r="DW2" i="15"/>
  <c r="DX2" i="15"/>
  <c r="DY2" i="15"/>
  <c r="DZ2" i="15"/>
  <c r="EA2" i="15"/>
  <c r="EB2" i="15"/>
  <c r="EC2" i="15"/>
  <c r="ED2" i="15"/>
  <c r="EE2" i="15"/>
  <c r="EF2" i="15"/>
  <c r="EG2" i="15"/>
  <c r="EH2" i="15"/>
  <c r="EI2" i="15"/>
  <c r="EJ2" i="15"/>
  <c r="EK2" i="15"/>
  <c r="EL2" i="15"/>
  <c r="EM2" i="15"/>
  <c r="EN2" i="15"/>
  <c r="EO2" i="15"/>
  <c r="EP2" i="15"/>
  <c r="EQ2" i="15"/>
  <c r="ER2" i="15"/>
  <c r="ES2" i="15"/>
  <c r="ET2" i="15"/>
  <c r="EU2" i="15"/>
  <c r="EV2" i="15"/>
  <c r="EW2" i="15"/>
  <c r="EX2" i="15"/>
  <c r="BN52" i="3" l="1"/>
  <c r="AZ57" i="3"/>
  <c r="BL56" i="3"/>
  <c r="BM55" i="3"/>
  <c r="BG59" i="3"/>
  <c r="BJ56" i="3"/>
  <c r="BM51" i="3"/>
  <c r="BL47" i="3"/>
  <c r="BG50" i="3"/>
  <c r="BM44" i="3"/>
  <c r="BM45" i="3"/>
  <c r="BN44" i="3"/>
  <c r="BN45" i="3"/>
  <c r="BK52" i="3"/>
  <c r="BK56" i="3"/>
  <c r="BK47" i="3"/>
  <c r="BJ44" i="3"/>
  <c r="BL44" i="3"/>
  <c r="AZ45" i="3"/>
  <c r="AZ60" i="3"/>
  <c r="BG60" i="3"/>
  <c r="BK60" i="3"/>
  <c r="AZ61" i="3"/>
  <c r="BG47" i="3"/>
  <c r="BG52" i="3"/>
  <c r="BG58" i="3"/>
  <c r="BL60" i="3"/>
  <c r="AZ44" i="3"/>
  <c r="BJ47" i="3"/>
  <c r="BL51" i="3"/>
  <c r="BJ52" i="3"/>
  <c r="BN53" i="3"/>
  <c r="BH58" i="3"/>
  <c r="BM60" i="3"/>
  <c r="BH43" i="3"/>
  <c r="BK43" i="3"/>
  <c r="BL48" i="3"/>
  <c r="AZ49" i="3"/>
  <c r="BL43" i="3"/>
  <c r="BH47" i="3"/>
  <c r="BM48" i="3"/>
  <c r="BM49" i="3"/>
  <c r="BJ51" i="3"/>
  <c r="BM43" i="3"/>
  <c r="BK44" i="3"/>
  <c r="BI47" i="3"/>
  <c r="BN48" i="3"/>
  <c r="BN49" i="3"/>
  <c r="BK51" i="3"/>
  <c r="AZ52" i="3"/>
  <c r="BL55" i="3"/>
  <c r="BG56" i="3"/>
  <c r="BM59" i="3"/>
  <c r="BJ60" i="3"/>
  <c r="BG62" i="3"/>
  <c r="BH62" i="3"/>
  <c r="BN61" i="3"/>
  <c r="AZ48" i="3"/>
  <c r="BG48" i="3"/>
  <c r="BG55" i="3"/>
  <c r="BH59" i="3"/>
  <c r="BI43" i="3"/>
  <c r="BM47" i="3"/>
  <c r="BJ48" i="3"/>
  <c r="BG51" i="3"/>
  <c r="BL52" i="3"/>
  <c r="AZ53" i="3"/>
  <c r="BG54" i="3"/>
  <c r="BH55" i="3"/>
  <c r="BM56" i="3"/>
  <c r="BM57" i="3"/>
  <c r="BI59" i="3"/>
  <c r="BN60" i="3"/>
  <c r="BK48" i="3"/>
  <c r="BH51" i="3"/>
  <c r="BM52" i="3"/>
  <c r="BM53" i="3"/>
  <c r="BH54" i="3"/>
  <c r="BI55" i="3"/>
  <c r="BN56" i="3"/>
  <c r="BN57" i="3"/>
  <c r="BJ59" i="3"/>
  <c r="BJ55" i="3"/>
  <c r="BK59" i="3"/>
  <c r="BG43" i="3"/>
  <c r="BJ43" i="3"/>
  <c r="BI51" i="3"/>
  <c r="BK55" i="3"/>
  <c r="AZ56" i="3"/>
  <c r="BL59" i="3"/>
  <c r="BH42" i="3"/>
  <c r="BH46" i="3"/>
  <c r="BH50" i="3"/>
  <c r="BI50" i="3"/>
  <c r="BI58" i="3"/>
  <c r="BG61" i="3"/>
  <c r="BI62" i="3"/>
  <c r="BH49" i="3"/>
  <c r="BJ54" i="3"/>
  <c r="BH57" i="3"/>
  <c r="BH61" i="3"/>
  <c r="BK42" i="3"/>
  <c r="BK46" i="3"/>
  <c r="BI49" i="3"/>
  <c r="BK50" i="3"/>
  <c r="BI53" i="3"/>
  <c r="BK54" i="3"/>
  <c r="BI57" i="3"/>
  <c r="BK58" i="3"/>
  <c r="BI61" i="3"/>
  <c r="BK62" i="3"/>
  <c r="BL42" i="3"/>
  <c r="AZ43" i="3"/>
  <c r="BH44" i="3"/>
  <c r="BJ45" i="3"/>
  <c r="BL46" i="3"/>
  <c r="AZ47" i="3"/>
  <c r="BH48" i="3"/>
  <c r="BJ49" i="3"/>
  <c r="BL50" i="3"/>
  <c r="AZ51" i="3"/>
  <c r="BH52" i="3"/>
  <c r="BJ53" i="3"/>
  <c r="BL54" i="3"/>
  <c r="AZ55" i="3"/>
  <c r="BH56" i="3"/>
  <c r="BJ57" i="3"/>
  <c r="BL58" i="3"/>
  <c r="AZ59" i="3"/>
  <c r="BH60" i="3"/>
  <c r="BJ61" i="3"/>
  <c r="BL62" i="3"/>
  <c r="BG49" i="3"/>
  <c r="BG53" i="3"/>
  <c r="BI54" i="3"/>
  <c r="BG57" i="3"/>
  <c r="BJ42" i="3"/>
  <c r="BJ46" i="3"/>
  <c r="BJ50" i="3"/>
  <c r="BH53" i="3"/>
  <c r="BJ58" i="3"/>
  <c r="BJ62" i="3"/>
  <c r="BG44" i="3"/>
  <c r="BI45" i="3"/>
  <c r="BM42" i="3"/>
  <c r="BK45" i="3"/>
  <c r="BM46" i="3"/>
  <c r="BK49" i="3"/>
  <c r="BM50" i="3"/>
  <c r="BK53" i="3"/>
  <c r="BM54" i="3"/>
  <c r="BK57" i="3"/>
  <c r="BM58" i="3"/>
  <c r="BK61" i="3"/>
  <c r="BM62" i="3"/>
  <c r="BG42" i="3"/>
  <c r="BG46" i="3"/>
  <c r="BI42" i="3"/>
  <c r="BG45" i="3"/>
  <c r="BI46" i="3"/>
  <c r="BH45" i="3"/>
  <c r="AZ42" i="3"/>
  <c r="AZ46" i="3"/>
  <c r="AZ50" i="3"/>
  <c r="AZ54" i="3"/>
  <c r="AZ58" i="3"/>
  <c r="BL61" i="3"/>
  <c r="AZ62" i="3"/>
  <c r="AK46" i="11"/>
  <c r="W46" i="11"/>
  <c r="I46" i="11"/>
  <c r="AJ4" i="11"/>
  <c r="AQ1" i="9"/>
  <c r="AF4" i="8"/>
  <c r="R16" i="8" l="1"/>
  <c r="AU2" i="15" s="1"/>
  <c r="U16" i="8"/>
  <c r="AV2" i="15" s="1"/>
  <c r="X16" i="8"/>
  <c r="AW2" i="15" s="1"/>
  <c r="AA16" i="8"/>
  <c r="AX2" i="15" s="1"/>
  <c r="AD16" i="8"/>
  <c r="AY2" i="15" s="1"/>
  <c r="AG16" i="8"/>
  <c r="AZ2" i="15" s="1"/>
  <c r="O16" i="8"/>
  <c r="AT2" i="15" s="1"/>
  <c r="BG98" i="3" l="1"/>
  <c r="N99" i="3"/>
  <c r="BR41" i="3"/>
  <c r="BS41" i="3"/>
  <c r="BR63" i="3"/>
  <c r="BS63" i="3"/>
  <c r="BR64" i="3"/>
  <c r="BS64" i="3"/>
  <c r="BR65" i="3"/>
  <c r="BS65" i="3"/>
  <c r="BR66" i="3"/>
  <c r="BS66" i="3"/>
  <c r="BR67" i="3"/>
  <c r="BS67" i="3"/>
  <c r="BR68" i="3"/>
  <c r="BS68" i="3"/>
  <c r="BR69" i="3"/>
  <c r="BS69" i="3"/>
  <c r="BR70" i="3"/>
  <c r="BS70" i="3"/>
  <c r="BR71" i="3"/>
  <c r="BS71" i="3"/>
  <c r="BR72" i="3"/>
  <c r="BS72" i="3"/>
  <c r="BR73" i="3"/>
  <c r="BS73" i="3"/>
  <c r="BR74" i="3"/>
  <c r="BS74" i="3"/>
  <c r="BR75" i="3"/>
  <c r="BS75" i="3"/>
  <c r="BR76" i="3"/>
  <c r="BS76" i="3"/>
  <c r="BR77" i="3"/>
  <c r="BS77" i="3"/>
  <c r="BR78" i="3"/>
  <c r="BS78" i="3"/>
  <c r="BR79" i="3"/>
  <c r="BS79" i="3"/>
  <c r="BR80" i="3"/>
  <c r="BS80" i="3"/>
  <c r="BR81" i="3"/>
  <c r="BS81" i="3"/>
  <c r="BR82" i="3"/>
  <c r="BS82" i="3"/>
  <c r="BR83" i="3"/>
  <c r="BS83" i="3"/>
  <c r="BR84" i="3"/>
  <c r="BS84" i="3"/>
  <c r="BS40" i="3"/>
  <c r="BR40" i="3"/>
  <c r="BO41" i="3" l="1"/>
  <c r="BO63" i="3"/>
  <c r="BO64" i="3"/>
  <c r="BO65" i="3"/>
  <c r="BO66" i="3"/>
  <c r="BO67" i="3"/>
  <c r="BO68" i="3"/>
  <c r="BO69" i="3"/>
  <c r="BO70" i="3"/>
  <c r="BO71" i="3"/>
  <c r="BO72" i="3"/>
  <c r="BO73" i="3"/>
  <c r="AZ73" i="3" s="1"/>
  <c r="BO74" i="3"/>
  <c r="BO75" i="3"/>
  <c r="BO76" i="3"/>
  <c r="BO77" i="3"/>
  <c r="BO78" i="3"/>
  <c r="BO79" i="3"/>
  <c r="BO80" i="3"/>
  <c r="BO81" i="3"/>
  <c r="BI81" i="3" s="1"/>
  <c r="BO82" i="3"/>
  <c r="BO83" i="3"/>
  <c r="BO84" i="3"/>
  <c r="BO40" i="3"/>
  <c r="BO8" i="3"/>
  <c r="BO9" i="3"/>
  <c r="BO10" i="3"/>
  <c r="BO11" i="3"/>
  <c r="BO22" i="3"/>
  <c r="BO23" i="3"/>
  <c r="BO24" i="3"/>
  <c r="BO25" i="3"/>
  <c r="BO26" i="3"/>
  <c r="BO27" i="3"/>
  <c r="BO28" i="3"/>
  <c r="BO29" i="3"/>
  <c r="BO30" i="3"/>
  <c r="BO31" i="3"/>
  <c r="BO32" i="3"/>
  <c r="BO33" i="3"/>
  <c r="BO34" i="3"/>
  <c r="BO35" i="3"/>
  <c r="BO36" i="3"/>
  <c r="BO7" i="3"/>
  <c r="K90" i="3"/>
  <c r="FD2" i="15" s="1"/>
  <c r="K89" i="3"/>
  <c r="EY2" i="15" s="1"/>
  <c r="BG81" i="3" l="1"/>
  <c r="BJ73" i="3"/>
  <c r="BL73" i="3"/>
  <c r="BG73" i="3"/>
  <c r="BH73" i="3"/>
  <c r="BK73" i="3"/>
  <c r="BI73" i="3"/>
  <c r="BM73" i="3"/>
  <c r="BN73" i="3"/>
  <c r="BK75" i="3"/>
  <c r="AZ75" i="3"/>
  <c r="BK82" i="3"/>
  <c r="AZ82" i="3"/>
  <c r="BK74" i="3"/>
  <c r="AZ74" i="3"/>
  <c r="BN81" i="3"/>
  <c r="AZ81" i="3"/>
  <c r="BJ81" i="3"/>
  <c r="BM80" i="3"/>
  <c r="AZ80" i="3"/>
  <c r="BM72" i="3"/>
  <c r="AZ72" i="3"/>
  <c r="BL76" i="3"/>
  <c r="AZ76" i="3"/>
  <c r="BK83" i="3"/>
  <c r="AZ83" i="3"/>
  <c r="BK81" i="3"/>
  <c r="BK79" i="3"/>
  <c r="AZ79" i="3"/>
  <c r="BK71" i="3"/>
  <c r="AZ71" i="3"/>
  <c r="BK77" i="3"/>
  <c r="AZ77" i="3"/>
  <c r="BK84" i="3"/>
  <c r="AZ84" i="3"/>
  <c r="BM81" i="3"/>
  <c r="BM78" i="3"/>
  <c r="AZ78" i="3"/>
  <c r="BJ10" i="3"/>
  <c r="BA10" i="3"/>
  <c r="BJ34" i="3"/>
  <c r="BA34" i="3"/>
  <c r="BJ26" i="3"/>
  <c r="BA26" i="3"/>
  <c r="BJ8" i="3"/>
  <c r="BA8" i="3"/>
  <c r="BJ36" i="3"/>
  <c r="BA36" i="3"/>
  <c r="BJ33" i="3"/>
  <c r="BA33" i="3"/>
  <c r="BJ25" i="3"/>
  <c r="BA25" i="3"/>
  <c r="BJ28" i="3"/>
  <c r="BA28" i="3"/>
  <c r="BJ27" i="3"/>
  <c r="BA27" i="3"/>
  <c r="BJ32" i="3"/>
  <c r="BA32" i="3"/>
  <c r="BJ24" i="3"/>
  <c r="BA24" i="3"/>
  <c r="BJ35" i="3"/>
  <c r="BA35" i="3"/>
  <c r="BJ31" i="3"/>
  <c r="BA31" i="3"/>
  <c r="BJ23" i="3"/>
  <c r="BA23" i="3"/>
  <c r="BJ9" i="3"/>
  <c r="BA9" i="3"/>
  <c r="BJ30" i="3"/>
  <c r="BA30" i="3"/>
  <c r="BJ22" i="3"/>
  <c r="BA22" i="3"/>
  <c r="BJ7" i="3"/>
  <c r="BA7" i="3"/>
  <c r="BJ29" i="3"/>
  <c r="BA29" i="3"/>
  <c r="BJ11" i="3"/>
  <c r="BA11" i="3"/>
  <c r="BK41" i="3"/>
  <c r="AZ41" i="3"/>
  <c r="BM40" i="3"/>
  <c r="AZ40" i="3"/>
  <c r="BM70" i="3"/>
  <c r="AZ70" i="3"/>
  <c r="BK69" i="3"/>
  <c r="AZ69" i="3"/>
  <c r="BJ68" i="3"/>
  <c r="AZ68" i="3"/>
  <c r="BK67" i="3"/>
  <c r="AZ67" i="3"/>
  <c r="BK66" i="3"/>
  <c r="AZ66" i="3"/>
  <c r="BM65" i="3"/>
  <c r="AZ65" i="3"/>
  <c r="BM64" i="3"/>
  <c r="AZ64" i="3"/>
  <c r="BK63" i="3"/>
  <c r="AZ63" i="3"/>
  <c r="BH81" i="3"/>
  <c r="BL81" i="3"/>
  <c r="BL72" i="3"/>
  <c r="BN22" i="3"/>
  <c r="BN10" i="3"/>
  <c r="BM28" i="3"/>
  <c r="BN28" i="3"/>
  <c r="BM30" i="3"/>
  <c r="BM32" i="3"/>
  <c r="BM34" i="3"/>
  <c r="BM23" i="3"/>
  <c r="BM7" i="3"/>
  <c r="BN7" i="3"/>
  <c r="BM76" i="3"/>
  <c r="BM8" i="3"/>
  <c r="BN23" i="3"/>
  <c r="BM29" i="3"/>
  <c r="BM33" i="3"/>
  <c r="BN78" i="3"/>
  <c r="BM10" i="3"/>
  <c r="BM24" i="3"/>
  <c r="BN29" i="3"/>
  <c r="BN33" i="3"/>
  <c r="BN32" i="3"/>
  <c r="BN24" i="3"/>
  <c r="BM11" i="3"/>
  <c r="BM25" i="3"/>
  <c r="BN30" i="3"/>
  <c r="BM36" i="3"/>
  <c r="BN11" i="3"/>
  <c r="BN25" i="3"/>
  <c r="BM31" i="3"/>
  <c r="BN36" i="3"/>
  <c r="BM22" i="3"/>
  <c r="BM26" i="3"/>
  <c r="BN31" i="3"/>
  <c r="BJ71" i="3"/>
  <c r="BM35" i="3"/>
  <c r="BN8" i="3"/>
  <c r="BN27" i="3"/>
  <c r="BK9" i="3"/>
  <c r="BK10" i="3"/>
  <c r="BK11" i="3"/>
  <c r="BK22" i="3"/>
  <c r="BK23" i="3"/>
  <c r="BK24" i="3"/>
  <c r="BK25" i="3"/>
  <c r="BK26" i="3"/>
  <c r="BK27" i="3"/>
  <c r="BK28" i="3"/>
  <c r="BK29" i="3"/>
  <c r="BK30" i="3"/>
  <c r="BK31" i="3"/>
  <c r="BK32" i="3"/>
  <c r="BK33" i="3"/>
  <c r="BK34" i="3"/>
  <c r="BK35" i="3"/>
  <c r="BK36" i="3"/>
  <c r="BK7" i="3"/>
  <c r="BK8" i="3"/>
  <c r="BL7" i="3"/>
  <c r="BL8" i="3"/>
  <c r="BL9" i="3"/>
  <c r="BL10" i="3"/>
  <c r="BL11" i="3"/>
  <c r="BL22" i="3"/>
  <c r="BL23" i="3"/>
  <c r="BL24" i="3"/>
  <c r="BL25" i="3"/>
  <c r="BL26" i="3"/>
  <c r="BL27" i="3"/>
  <c r="BL28" i="3"/>
  <c r="BL29" i="3"/>
  <c r="BL30" i="3"/>
  <c r="BL31" i="3"/>
  <c r="BL32" i="3"/>
  <c r="BL33" i="3"/>
  <c r="BL34" i="3"/>
  <c r="BL35" i="3"/>
  <c r="BL36" i="3"/>
  <c r="BM9" i="3"/>
  <c r="BN26" i="3"/>
  <c r="BN34" i="3"/>
  <c r="BN35" i="3"/>
  <c r="BG7" i="3"/>
  <c r="BG8" i="3"/>
  <c r="BG9" i="3"/>
  <c r="BG10" i="3"/>
  <c r="BG11" i="3"/>
  <c r="BG22" i="3"/>
  <c r="BG23" i="3"/>
  <c r="BG24" i="3"/>
  <c r="BG25" i="3"/>
  <c r="BG26" i="3"/>
  <c r="BG27" i="3"/>
  <c r="BG28" i="3"/>
  <c r="BG29" i="3"/>
  <c r="BG30" i="3"/>
  <c r="BG31" i="3"/>
  <c r="BG32" i="3"/>
  <c r="BG33" i="3"/>
  <c r="BG34" i="3"/>
  <c r="BG35" i="3"/>
  <c r="BG36" i="3"/>
  <c r="BM27" i="3"/>
  <c r="BN9" i="3"/>
  <c r="BH7" i="3"/>
  <c r="BH8" i="3"/>
  <c r="BH9" i="3"/>
  <c r="BH10" i="3"/>
  <c r="BH11" i="3"/>
  <c r="BH22" i="3"/>
  <c r="BH23" i="3"/>
  <c r="BH24" i="3"/>
  <c r="BH25" i="3"/>
  <c r="BH26" i="3"/>
  <c r="BH27" i="3"/>
  <c r="BH28" i="3"/>
  <c r="BH29" i="3"/>
  <c r="BH30" i="3"/>
  <c r="BH31" i="3"/>
  <c r="BH32" i="3"/>
  <c r="BH33" i="3"/>
  <c r="BH34" i="3"/>
  <c r="BH35" i="3"/>
  <c r="BH36" i="3"/>
  <c r="BI7" i="3"/>
  <c r="BI8" i="3"/>
  <c r="BI9" i="3"/>
  <c r="BI10" i="3"/>
  <c r="BI11" i="3"/>
  <c r="BI22" i="3"/>
  <c r="BI23" i="3"/>
  <c r="BI24" i="3"/>
  <c r="BI25" i="3"/>
  <c r="BI26" i="3"/>
  <c r="BI27" i="3"/>
  <c r="BI28" i="3"/>
  <c r="BI29" i="3"/>
  <c r="BI30" i="3"/>
  <c r="BI31" i="3"/>
  <c r="BI32" i="3"/>
  <c r="BI33" i="3"/>
  <c r="BI34" i="3"/>
  <c r="BI35" i="3"/>
  <c r="BI36" i="3"/>
  <c r="BG74" i="3"/>
  <c r="BI41" i="3"/>
  <c r="BM66" i="3"/>
  <c r="BG65" i="3"/>
  <c r="BN75" i="3"/>
  <c r="BK65" i="3"/>
  <c r="BN65" i="3"/>
  <c r="BI65" i="3"/>
  <c r="BJ65" i="3"/>
  <c r="BJ63" i="3"/>
  <c r="BH65" i="3"/>
  <c r="BL65" i="3"/>
  <c r="BL66" i="3"/>
  <c r="BL64" i="3"/>
  <c r="BG68" i="3"/>
  <c r="BH76" i="3"/>
  <c r="BG84" i="3"/>
  <c r="BI68" i="3"/>
  <c r="BI76" i="3"/>
  <c r="BH84" i="3"/>
  <c r="BG76" i="3"/>
  <c r="BL68" i="3"/>
  <c r="BJ76" i="3"/>
  <c r="BL84" i="3"/>
  <c r="BK76" i="3"/>
  <c r="BM84" i="3"/>
  <c r="BN76" i="3"/>
  <c r="BN84" i="3"/>
  <c r="BI66" i="3"/>
  <c r="BN74" i="3"/>
  <c r="BM83" i="3"/>
  <c r="BJ66" i="3"/>
  <c r="BL71" i="3"/>
  <c r="BI75" i="3"/>
  <c r="BN83" i="3"/>
  <c r="BL63" i="3"/>
  <c r="BN66" i="3"/>
  <c r="BI74" i="3"/>
  <c r="BI82" i="3"/>
  <c r="BI84" i="3"/>
  <c r="BM63" i="3"/>
  <c r="BJ74" i="3"/>
  <c r="BJ82" i="3"/>
  <c r="BL74" i="3"/>
  <c r="BM82" i="3"/>
  <c r="BG66" i="3"/>
  <c r="BM74" i="3"/>
  <c r="BN82" i="3"/>
  <c r="BM69" i="3"/>
  <c r="BG79" i="3"/>
  <c r="BL82" i="3"/>
  <c r="BJ84" i="3"/>
  <c r="BG77" i="3"/>
  <c r="BI77" i="3"/>
  <c r="BL69" i="3"/>
  <c r="BJ69" i="3"/>
  <c r="BL77" i="3"/>
  <c r="BM71" i="3"/>
  <c r="BI79" i="3"/>
  <c r="BN63" i="3"/>
  <c r="BN69" i="3"/>
  <c r="BN71" i="3"/>
  <c r="BG75" i="3"/>
  <c r="BJ77" i="3"/>
  <c r="BJ79" i="3"/>
  <c r="BN70" i="3"/>
  <c r="BJ75" i="3"/>
  <c r="BM77" i="3"/>
  <c r="BM79" i="3"/>
  <c r="BI83" i="3"/>
  <c r="BL70" i="3"/>
  <c r="BL79" i="3"/>
  <c r="BG83" i="3"/>
  <c r="BG63" i="3"/>
  <c r="BG69" i="3"/>
  <c r="BG71" i="3"/>
  <c r="BL75" i="3"/>
  <c r="BN77" i="3"/>
  <c r="BN79" i="3"/>
  <c r="BJ83" i="3"/>
  <c r="BI63" i="3"/>
  <c r="BI69" i="3"/>
  <c r="BI71" i="3"/>
  <c r="BM75" i="3"/>
  <c r="BL78" i="3"/>
  <c r="BL83" i="3"/>
  <c r="BL41" i="3"/>
  <c r="BJ41" i="3"/>
  <c r="BM41" i="3"/>
  <c r="BN41" i="3"/>
  <c r="BH40" i="3"/>
  <c r="BJ40" i="3"/>
  <c r="BG40" i="3"/>
  <c r="BK40" i="3"/>
  <c r="BN40" i="3"/>
  <c r="BK68" i="3"/>
  <c r="BM68" i="3"/>
  <c r="BN68" i="3"/>
  <c r="BH68" i="3"/>
  <c r="BL67" i="3"/>
  <c r="BM67" i="3"/>
  <c r="BN67" i="3"/>
  <c r="BG67" i="3"/>
  <c r="BJ67" i="3"/>
  <c r="BI67" i="3"/>
  <c r="BN80" i="3"/>
  <c r="BG41" i="3"/>
  <c r="BG64" i="3"/>
  <c r="BG70" i="3"/>
  <c r="BG72" i="3"/>
  <c r="BG78" i="3"/>
  <c r="BG80" i="3"/>
  <c r="BG82" i="3"/>
  <c r="BH41" i="3"/>
  <c r="BH63" i="3"/>
  <c r="BH64" i="3"/>
  <c r="BH66" i="3"/>
  <c r="BH67" i="3"/>
  <c r="BH69" i="3"/>
  <c r="BH70" i="3"/>
  <c r="BH71" i="3"/>
  <c r="BH72" i="3"/>
  <c r="BH74" i="3"/>
  <c r="BH75" i="3"/>
  <c r="BH77" i="3"/>
  <c r="BH78" i="3"/>
  <c r="BH79" i="3"/>
  <c r="BH80" i="3"/>
  <c r="BH82" i="3"/>
  <c r="BH83" i="3"/>
  <c r="BI64" i="3"/>
  <c r="BI70" i="3"/>
  <c r="BI72" i="3"/>
  <c r="BI78" i="3"/>
  <c r="BI80" i="3"/>
  <c r="BN64" i="3"/>
  <c r="BJ64" i="3"/>
  <c r="BJ70" i="3"/>
  <c r="BJ72" i="3"/>
  <c r="BJ78" i="3"/>
  <c r="BJ80" i="3"/>
  <c r="BN72" i="3"/>
  <c r="BK64" i="3"/>
  <c r="BK70" i="3"/>
  <c r="BK72" i="3"/>
  <c r="BK78" i="3"/>
  <c r="BK80" i="3"/>
  <c r="BL80" i="3"/>
  <c r="BI40" i="3"/>
  <c r="BL40" i="3"/>
  <c r="Q90" i="3"/>
  <c r="FE2" i="15" s="1"/>
  <c r="Q89" i="3"/>
  <c r="EZ2" i="15" s="1"/>
  <c r="X89" i="3" l="1"/>
  <c r="FA2" i="15" s="1"/>
  <c r="X90" i="3"/>
  <c r="FF2" i="15" s="1"/>
  <c r="AE90" i="3" l="1"/>
  <c r="FG2" i="15" s="1"/>
  <c r="AE89" i="3"/>
  <c r="FB2" i="15" s="1"/>
  <c r="AL90" i="3" l="1"/>
  <c r="FH2" i="15" s="1"/>
  <c r="AL89" i="3"/>
  <c r="FC2" i="15" s="1"/>
  <c r="AO1" i="3"/>
  <c r="AS89" i="3" l="1"/>
  <c r="FI2" i="15" s="1"/>
</calcChain>
</file>

<file path=xl/sharedStrings.xml><?xml version="1.0" encoding="utf-8"?>
<sst xmlns="http://schemas.openxmlformats.org/spreadsheetml/2006/main" count="623" uniqueCount="467">
  <si>
    <t>Department of Fire Services</t>
  </si>
  <si>
    <t>Recipient Name:</t>
  </si>
  <si>
    <t>Municipality:</t>
  </si>
  <si>
    <t>Email:</t>
  </si>
  <si>
    <r>
      <t xml:space="preserve">1 </t>
    </r>
    <r>
      <rPr>
        <sz val="11"/>
        <color theme="1"/>
        <rFont val="Garamond"/>
        <family val="1"/>
      </rPr>
      <t>| Page</t>
    </r>
  </si>
  <si>
    <r>
      <t>Department of Fire Services</t>
    </r>
    <r>
      <rPr>
        <sz val="10"/>
        <color theme="1"/>
        <rFont val="Garamond"/>
        <family val="1"/>
      </rPr>
      <t xml:space="preserve"> • P.O. Box 1025, State Road, Stow, MA 01775 </t>
    </r>
  </si>
  <si>
    <t>Programmatic Summary</t>
  </si>
  <si>
    <t>Item Description</t>
  </si>
  <si>
    <t>Quantity</t>
  </si>
  <si>
    <t>Unit Cost</t>
  </si>
  <si>
    <t>Total Cost</t>
  </si>
  <si>
    <t>Vendor Name</t>
  </si>
  <si>
    <t>Date of Delivery</t>
  </si>
  <si>
    <t>Date of Payment</t>
  </si>
  <si>
    <t>Shipping Cost</t>
  </si>
  <si>
    <t>Signature</t>
  </si>
  <si>
    <t>Date</t>
  </si>
  <si>
    <t>Authorized Signatory Name</t>
  </si>
  <si>
    <t>Authorized Signatory Title</t>
  </si>
  <si>
    <t>Municipality</t>
  </si>
  <si>
    <t>Zip Code</t>
  </si>
  <si>
    <t>Award Amount</t>
  </si>
  <si>
    <t>Chief of Department</t>
  </si>
  <si>
    <t>Grant Manager</t>
  </si>
  <si>
    <t>978-567-3100 • www.mass.gov/dfs</t>
  </si>
  <si>
    <t/>
  </si>
  <si>
    <t>Senior SAFE Award Amount</t>
  </si>
  <si>
    <t>SAFE Award Amount</t>
  </si>
  <si>
    <t>Grant Manager Email</t>
  </si>
  <si>
    <t>Grant Manager Last Name</t>
  </si>
  <si>
    <t>Grant Manager First Name</t>
  </si>
  <si>
    <t>Grant Manager Title</t>
  </si>
  <si>
    <t>Secondary SAFE Email</t>
  </si>
  <si>
    <t>Secondary SAFE Educator Last Name</t>
  </si>
  <si>
    <t>Secondary SAFE Educator First Name</t>
  </si>
  <si>
    <t>Secondary SAFE Educator Title</t>
  </si>
  <si>
    <t>Primary SAFE Educator Email</t>
  </si>
  <si>
    <t>Primary SAFE Educator  Last Name</t>
  </si>
  <si>
    <t>Primary SAFE Educator Title</t>
  </si>
  <si>
    <t>Department Head Email</t>
  </si>
  <si>
    <t>Department Head Last Name</t>
  </si>
  <si>
    <t>Department Head First Name</t>
  </si>
  <si>
    <t>Department Head Title</t>
  </si>
  <si>
    <t>Street Address Line 1</t>
  </si>
  <si>
    <t>Common Name</t>
  </si>
  <si>
    <t>SAFE Award Amount:</t>
  </si>
  <si>
    <t>Senior SAFE Award Amount:</t>
  </si>
  <si>
    <t>Street Address/PO Box:</t>
  </si>
  <si>
    <t>Zip Code:</t>
  </si>
  <si>
    <t>Recipient Information</t>
  </si>
  <si>
    <t>Program Contact Information</t>
  </si>
  <si>
    <t>Primary SAFE Educator</t>
  </si>
  <si>
    <t>First Name:</t>
  </si>
  <si>
    <t>Last Name:</t>
  </si>
  <si>
    <t>Title:</t>
  </si>
  <si>
    <t>Secondary SAFE Educator</t>
  </si>
  <si>
    <t>Program Narrative</t>
  </si>
  <si>
    <t>SAFE</t>
  </si>
  <si>
    <t>Senior SAFE</t>
  </si>
  <si>
    <t>Program</t>
  </si>
  <si>
    <t>Invoice #</t>
  </si>
  <si>
    <t>Individual Name</t>
  </si>
  <si>
    <t>Rank</t>
  </si>
  <si>
    <t>Activity Type</t>
  </si>
  <si>
    <t>Hours</t>
  </si>
  <si>
    <t>Hourly Rate</t>
  </si>
  <si>
    <t>Equipment/Supply Expenses</t>
  </si>
  <si>
    <t>Personnel 
Expenses</t>
  </si>
  <si>
    <t>TOTAL DUE 
TO DFS</t>
  </si>
  <si>
    <t>Total 
Expenses</t>
  </si>
  <si>
    <t>EQUIPMENT AND SUPPLY EXPENSES</t>
  </si>
  <si>
    <t>TOTALS</t>
  </si>
  <si>
    <t>Unspent
Funds</t>
  </si>
  <si>
    <t>Activity Date</t>
  </si>
  <si>
    <t>Date Paid</t>
  </si>
  <si>
    <r>
      <t xml:space="preserve">2 </t>
    </r>
    <r>
      <rPr>
        <sz val="11"/>
        <color theme="1"/>
        <rFont val="Garamond"/>
        <family val="1"/>
      </rPr>
      <t>| Page</t>
    </r>
  </si>
  <si>
    <t>Delivery Date</t>
  </si>
  <si>
    <t>Payment Date</t>
  </si>
  <si>
    <t># of Blanks</t>
  </si>
  <si>
    <t>Blanks</t>
  </si>
  <si>
    <t xml:space="preserve">Primary SAFE Educator First Name </t>
  </si>
  <si>
    <t>PERSONNEL EXPENSES</t>
  </si>
  <si>
    <t>Senior SAFE Activity Detail</t>
  </si>
  <si>
    <r>
      <t xml:space="preserve">4 </t>
    </r>
    <r>
      <rPr>
        <sz val="11"/>
        <color theme="1"/>
        <rFont val="Garamond"/>
        <family val="1"/>
      </rPr>
      <t>| Page</t>
    </r>
  </si>
  <si>
    <t>Residence Type</t>
  </si>
  <si>
    <t>Residential Safety Visits</t>
  </si>
  <si>
    <t>Smoke Alarm Installations</t>
  </si>
  <si>
    <t>CO Alarm Installations</t>
  </si>
  <si>
    <t>Lock Box Installations</t>
  </si>
  <si>
    <t>High End Heat Limiting Device Installations</t>
  </si>
  <si>
    <t>Fall Prevention Tools Installed</t>
  </si>
  <si>
    <t>House Numbers Installed</t>
  </si>
  <si>
    <t>Residential Homes</t>
  </si>
  <si>
    <t>Adult Foster Care</t>
  </si>
  <si>
    <t>Assisted Living Residences</t>
  </si>
  <si>
    <t>Congregate Housing</t>
  </si>
  <si>
    <t>Retirement Communities</t>
  </si>
  <si>
    <t>Independent Living Centers</t>
  </si>
  <si>
    <t>Nursing Homes</t>
  </si>
  <si>
    <t>Public Housing</t>
  </si>
  <si>
    <t>Totals:</t>
  </si>
  <si>
    <t>RESIDENTIAL VISIT ACTIVITIES</t>
  </si>
  <si>
    <t>Event Name</t>
  </si>
  <si>
    <t># of Attendees</t>
  </si>
  <si>
    <t>Event Length (Minutes)</t>
  </si>
  <si>
    <t>Venue Type</t>
  </si>
  <si>
    <t>Senior Center</t>
  </si>
  <si>
    <t>Other</t>
  </si>
  <si>
    <t>SAFE Activity Detail</t>
  </si>
  <si>
    <t>Grade Level</t>
  </si>
  <si>
    <t>Pre-K</t>
  </si>
  <si>
    <t>Kindergarten</t>
  </si>
  <si>
    <t>Grade 1</t>
  </si>
  <si>
    <t>Grade 2</t>
  </si>
  <si>
    <t>Grade 3</t>
  </si>
  <si>
    <t>Grade 4</t>
  </si>
  <si>
    <t>Grade 5</t>
  </si>
  <si>
    <t>Grade 6</t>
  </si>
  <si>
    <t>Grade 7</t>
  </si>
  <si>
    <t>Grade 8</t>
  </si>
  <si>
    <t>Grade 9</t>
  </si>
  <si>
    <t>Grade 10</t>
  </si>
  <si>
    <t>Grade 11</t>
  </si>
  <si>
    <t>Grade 12</t>
  </si>
  <si>
    <t>Primary Instructional Method Used</t>
  </si>
  <si>
    <t>Instructor Evaluation Method Used</t>
  </si>
  <si>
    <t>Student Evaluation Method Used</t>
  </si>
  <si>
    <t>Length of Each Visit
(minutes)</t>
  </si>
  <si>
    <t>Assignment Grading</t>
  </si>
  <si>
    <t>SAFE Teacher Eval. - # Scale</t>
  </si>
  <si>
    <t>SAFE Teacher Eval. - LIKER+ Scale</t>
  </si>
  <si>
    <t>Assembly (60+ ppl.)</t>
  </si>
  <si>
    <t>SAFE House Trailer</t>
  </si>
  <si>
    <t>Large Group (30-59 ppl.)</t>
  </si>
  <si>
    <t>Small Group (1-29 ppl.)</t>
  </si>
  <si>
    <t>CLASSROOM VISITS</t>
  </si>
  <si>
    <t>9-1-1</t>
  </si>
  <si>
    <t>Arson &amp; False Alarms</t>
  </si>
  <si>
    <t>Burn Safety &amp; Prevention</t>
  </si>
  <si>
    <t>Carbon Monoxide Safety/Alarms</t>
  </si>
  <si>
    <t>Drug &amp; Alcohol Safety</t>
  </si>
  <si>
    <t>Electrical Safety</t>
  </si>
  <si>
    <t>Fire &amp; Emergency Drills</t>
  </si>
  <si>
    <t>Firefighters as Community Helper</t>
  </si>
  <si>
    <t>Halloween Safety</t>
  </si>
  <si>
    <t>Heating Safety</t>
  </si>
  <si>
    <t>Holiday &amp; Event Safety</t>
  </si>
  <si>
    <t>Home Escape Planning/2 Ways Out</t>
  </si>
  <si>
    <t>Home Hazards</t>
  </si>
  <si>
    <t>Kitchen Safety</t>
  </si>
  <si>
    <t>Lighters/Matches</t>
  </si>
  <si>
    <t>Outdoor Safety</t>
  </si>
  <si>
    <t>SAFE Student Evaluation Results</t>
  </si>
  <si>
    <r>
      <t xml:space="preserve">3 </t>
    </r>
    <r>
      <rPr>
        <sz val="11"/>
        <color theme="1"/>
        <rFont val="Garamond"/>
        <family val="1"/>
      </rPr>
      <t>| Page</t>
    </r>
  </si>
  <si>
    <r>
      <t xml:space="preserve">5 </t>
    </r>
    <r>
      <rPr>
        <sz val="11"/>
        <color theme="1"/>
        <rFont val="Garamond"/>
        <family val="1"/>
      </rPr>
      <t>| Page</t>
    </r>
  </si>
  <si>
    <t>3rd Grade Tool</t>
  </si>
  <si>
    <t>6th Grade Tool</t>
  </si>
  <si>
    <t>10th Grade Tool</t>
  </si>
  <si>
    <t>#</t>
  </si>
  <si>
    <t>Percent Correct</t>
  </si>
  <si>
    <t>17G</t>
  </si>
  <si>
    <t>1A</t>
  </si>
  <si>
    <t>1B</t>
  </si>
  <si>
    <t>1C</t>
  </si>
  <si>
    <t>1D</t>
  </si>
  <si>
    <t>17A</t>
  </si>
  <si>
    <t>17B</t>
  </si>
  <si>
    <t>17C</t>
  </si>
  <si>
    <t>17D</t>
  </si>
  <si>
    <t>17E</t>
  </si>
  <si>
    <t>17F</t>
  </si>
  <si>
    <t>17H</t>
  </si>
  <si>
    <t>17I</t>
  </si>
  <si>
    <t>Average Score:</t>
  </si>
  <si>
    <t># of Students Tested:</t>
  </si>
  <si>
    <t>6A</t>
  </si>
  <si>
    <t>6B</t>
  </si>
  <si>
    <t>6C</t>
  </si>
  <si>
    <t>7A</t>
  </si>
  <si>
    <t>7B</t>
  </si>
  <si>
    <t>7C</t>
  </si>
  <si>
    <t>10A</t>
  </si>
  <si>
    <t>10B</t>
  </si>
  <si>
    <t>10C</t>
  </si>
  <si>
    <t>10D</t>
  </si>
  <si>
    <t>12A</t>
  </si>
  <si>
    <t>12B</t>
  </si>
  <si>
    <t>12C</t>
  </si>
  <si>
    <t>12D</t>
  </si>
  <si>
    <t>The DFS Grant Manager will confirm the total amount due to DFS (if any) after reviewing this report and provide specific instructions on how to return the money.</t>
  </si>
  <si>
    <t>6th Grade Tool - Question #22</t>
  </si>
  <si>
    <t>6th Grade Tool - Question #21</t>
  </si>
  <si>
    <t>6th Grade Tool - Question #20</t>
  </si>
  <si>
    <t>6th Grade Tool - Question #19</t>
  </si>
  <si>
    <t>6th Grade Tool - Question #18</t>
  </si>
  <si>
    <t>6th Grade Tool - Question #17I</t>
  </si>
  <si>
    <t>6th Grade Tool - Question #17H</t>
  </si>
  <si>
    <t>6th Grade Tool - Question #17G</t>
  </si>
  <si>
    <t>6th Grade Tool - Question #17F</t>
  </si>
  <si>
    <t>6th Grade Tool - Question #17E</t>
  </si>
  <si>
    <t>6th Grade Tool - Question #17D</t>
  </si>
  <si>
    <t>6th Grade Tool - Question #17C</t>
  </si>
  <si>
    <t>6th Grade Tool - Question #17B</t>
  </si>
  <si>
    <t>6th Grade Tool - Question #17A</t>
  </si>
  <si>
    <t>6th Grade Tool - Question #16</t>
  </si>
  <si>
    <t>6th Grade Tool - Question #15</t>
  </si>
  <si>
    <t>6th Grade Tool - Question #14</t>
  </si>
  <si>
    <t>6th Grade Tool - Question #13</t>
  </si>
  <si>
    <t>6th Grade Tool - Question #12</t>
  </si>
  <si>
    <t>6th Grade Tool - Question #11</t>
  </si>
  <si>
    <t>6th Grade Tool - Question #10</t>
  </si>
  <si>
    <t>6th Grade Tool - Question #9</t>
  </si>
  <si>
    <t>6th Grade Tool - Question #8</t>
  </si>
  <si>
    <t>6th Grade Tool - Question #7</t>
  </si>
  <si>
    <t>6th Grade Tool - Question #6</t>
  </si>
  <si>
    <t>6th Grade Tool - Question #5</t>
  </si>
  <si>
    <t>6th Grade Tool - Question #4</t>
  </si>
  <si>
    <t>6th Grade Tool - Question #3</t>
  </si>
  <si>
    <t>6th Grade Tool - Question #2</t>
  </si>
  <si>
    <t>Time Spent with 11th Grade Students</t>
  </si>
  <si>
    <t>6th Grade Tool - Question #1D</t>
  </si>
  <si>
    <t>Time Spent with 9th Grade Students</t>
  </si>
  <si>
    <t>6th Grade Tool - Question #1C</t>
  </si>
  <si>
    <t>Time Spent with 7th Grade Students</t>
  </si>
  <si>
    <t>6th Grade Tool - Question #1B</t>
  </si>
  <si>
    <t>Time Spent with 5th Grade Students</t>
  </si>
  <si>
    <t>6th Grade Tool - Question #1A</t>
  </si>
  <si>
    <t>Time Spent with 3rd Grade Students</t>
  </si>
  <si>
    <t>Time Spent with 2nd Grade Students</t>
  </si>
  <si>
    <t>Time Spent with 1st Grade Students</t>
  </si>
  <si>
    <t>Time Spent with Kindergarten Students</t>
  </si>
  <si>
    <t>Time Spent with Pre-K Students</t>
  </si>
  <si>
    <t>3rd Grade Tool - Question #30</t>
  </si>
  <si>
    <t>3rd Grade Tool - Question #29</t>
  </si>
  <si>
    <t>3rd Grade Tool - Question #28</t>
  </si>
  <si>
    <t>3rd Grade Tool - Question #27</t>
  </si>
  <si>
    <t>3rd Grade Tool - Question #26</t>
  </si>
  <si>
    <t>3rd Grade Tool - Question #25</t>
  </si>
  <si>
    <t>3rd Grade Tool - Question #24</t>
  </si>
  <si>
    <t>3rd Grade Tool - Question #23</t>
  </si>
  <si>
    <t>3rd Grade Tool - Question #22</t>
  </si>
  <si>
    <t>3rd Grade Tool - Question #21</t>
  </si>
  <si>
    <t>3rd Grade Tool - Question #20</t>
  </si>
  <si>
    <t>3rd Grade Tool - Question #19</t>
  </si>
  <si>
    <t>3rd Grade Tool - Question #18</t>
  </si>
  <si>
    <t>3rd Grade Tool - Question #17</t>
  </si>
  <si>
    <t>3rd Grade Tool - Question #16</t>
  </si>
  <si>
    <t>3rd Grade Tool - Question #15</t>
  </si>
  <si>
    <t>3rd Grade Tool - Question #14</t>
  </si>
  <si>
    <t>3rd Grade Tool - Question #13</t>
  </si>
  <si>
    <t>3rd Grade Tool - Question #12</t>
  </si>
  <si>
    <t>3rd Grade Tool - Question #11</t>
  </si>
  <si>
    <t>3rd Grade Tool - Question #10</t>
  </si>
  <si>
    <t>3rd Grade Tool - Question #9</t>
  </si>
  <si>
    <t>3rd Grade Tool - Question #8</t>
  </si>
  <si>
    <t>3rd Grade Tool - Question #7</t>
  </si>
  <si>
    <t>3rd Grade Tool - Question #6</t>
  </si>
  <si>
    <t>3rd Grade Tool - Question #5</t>
  </si>
  <si>
    <t>3rd Grade Tool - Question #4</t>
  </si>
  <si>
    <t>3rd Grade Tool - Question #3</t>
  </si>
  <si>
    <t>3rd Grade Tool - Question #2</t>
  </si>
  <si>
    <t>3rd Grade Tool - Question #1</t>
  </si>
  <si>
    <t>Total Community Event Attendees (Senior SAFE)</t>
  </si>
  <si>
    <t>Time Spent at Community Events (Senior SAFE)</t>
  </si>
  <si>
    <t>Number of Community Events Held (Senior SAFE)</t>
  </si>
  <si>
    <t>Total Community Event Attendees (SAFE)</t>
  </si>
  <si>
    <t>Time Spent at Community Events (SAFE)</t>
  </si>
  <si>
    <t>Number of Community Events Held (SAFE)</t>
  </si>
  <si>
    <t>Time Spent with 12th Grade Students</t>
  </si>
  <si>
    <t>Time Spent with 10th Grade Students</t>
  </si>
  <si>
    <t>Time Spent with 8th Grade Students</t>
  </si>
  <si>
    <t>Time Spent with 6th Grade Students</t>
  </si>
  <si>
    <t>Time Spent with 4th Grade Students</t>
  </si>
  <si>
    <t># of 12th Grade Students Contacted</t>
  </si>
  <si>
    <t># of 11th Grade Students Contacted</t>
  </si>
  <si>
    <t># of 10th Grade Students Contacted</t>
  </si>
  <si>
    <t># of 9th Grade Students Contacted</t>
  </si>
  <si>
    <t># of 8th Grade Students Contacted</t>
  </si>
  <si>
    <t># of 7th Grade Students Contacted</t>
  </si>
  <si>
    <t># of 6th Grade Students Contacted</t>
  </si>
  <si>
    <t># of 5th Grade Students Contacted</t>
  </si>
  <si>
    <t># of 4th Grade Students Contacted</t>
  </si>
  <si>
    <t># of 3rd Grade Students Contacted</t>
  </si>
  <si>
    <t># of 2nd Grade Students Contacted</t>
  </si>
  <si>
    <t># of 1st Grade Students Contacted</t>
  </si>
  <si>
    <t># of Kindergarten Students Contacted</t>
  </si>
  <si>
    <t># of Pre-K Students Contacted</t>
  </si>
  <si>
    <t># of 12th Grade Classrooms Visited</t>
  </si>
  <si>
    <t># of 11th Grade Classrooms Visited</t>
  </si>
  <si>
    <t># of 10th Grade Classrooms Visited</t>
  </si>
  <si>
    <t># of 9th Grade Classrooms Visited</t>
  </si>
  <si>
    <t># of 8th Grade Classrooms Visited</t>
  </si>
  <si>
    <t># of 7th Grade Classrooms Visited</t>
  </si>
  <si>
    <t># of 6th Grade Classrooms Visited</t>
  </si>
  <si>
    <t># of 5th Grade Classrooms Visited</t>
  </si>
  <si>
    <t># of 4th Grade Classrooms Visited</t>
  </si>
  <si>
    <t># of 3rd Grade Classrooms Visited</t>
  </si>
  <si>
    <t># of 2nd Grade Classrooms Visited</t>
  </si>
  <si>
    <t># of 1st Grade Classrooms Visited</t>
  </si>
  <si>
    <t># of Kindergarten Classrooms Visited</t>
  </si>
  <si>
    <t># of Pre-K Classrooms Visited</t>
  </si>
  <si>
    <t>TOTAL Unspent Funds</t>
  </si>
  <si>
    <t>Unspent Senior SAFE Funds</t>
  </si>
  <si>
    <t>Total Senior SAFE Expenses</t>
  </si>
  <si>
    <t>Senior SAFE Personnel Expenses</t>
  </si>
  <si>
    <t>Senior SAFE Equipment/Supply Expenses</t>
  </si>
  <si>
    <t>Unspent SAFE Funds</t>
  </si>
  <si>
    <t>Total SAFE Expenses</t>
  </si>
  <si>
    <t>SAFE Personnel Expenses</t>
  </si>
  <si>
    <t>SAFE Equipment/Supply Expenses</t>
  </si>
  <si>
    <t>10th Grade Tool - Question #24</t>
  </si>
  <si>
    <t>10th Grade Tool - Question #23</t>
  </si>
  <si>
    <t>10th Grade Tool - Question #22</t>
  </si>
  <si>
    <t>10th Grade Tool - Question #21</t>
  </si>
  <si>
    <t>10th Grade Tool - Question #20</t>
  </si>
  <si>
    <t>10th Grade Tool - Question #19</t>
  </si>
  <si>
    <t>10th Grade Tool - Question #18</t>
  </si>
  <si>
    <t>10th Grade Tool - Question #17</t>
  </si>
  <si>
    <t>10th Grade Tool - Question #16</t>
  </si>
  <si>
    <t>10th Grade Tool - Question #15</t>
  </si>
  <si>
    <t>10th Grade Tool - Question #14</t>
  </si>
  <si>
    <t>10th Grade Tool - Question #13</t>
  </si>
  <si>
    <t>10th Grade Tool - Question #12D</t>
  </si>
  <si>
    <t>10th Grade Tool - Question #12C</t>
  </si>
  <si>
    <t>10th Grade Tool - Question #12B</t>
  </si>
  <si>
    <t>10th Grade Tool - Question #12A</t>
  </si>
  <si>
    <t>10th Grade Tool - Question #11</t>
  </si>
  <si>
    <t>10th Grade Tool - Question #10D</t>
  </si>
  <si>
    <t>10th Grade Tool - Question #10C</t>
  </si>
  <si>
    <t>10th Grade Tool - Question #10B</t>
  </si>
  <si>
    <t>10th Grade Tool - Question #10A</t>
  </si>
  <si>
    <t>10th Grade Tool - Question #9</t>
  </si>
  <si>
    <t>10th Grade Tool - Question #8</t>
  </si>
  <si>
    <t>10th Grade Tool - Question #7C</t>
  </si>
  <si>
    <t>10th Grade Tool - Question #7B</t>
  </si>
  <si>
    <t>10th Grade Tool - Question #7A</t>
  </si>
  <si>
    <t>10th Grade Tool - Question #6C</t>
  </si>
  <si>
    <t>10th Grade Tool - Question #6B</t>
  </si>
  <si>
    <t>10th Grade Tool - Question #6A</t>
  </si>
  <si>
    <t>10th Grade Tool - Question #5</t>
  </si>
  <si>
    <t>10th Grade Tool - Question #4</t>
  </si>
  <si>
    <t>10th Grade Tool - Question #3</t>
  </si>
  <si>
    <t>10th Grade Tool - Question #2</t>
  </si>
  <si>
    <t>10th Grade Tool - Question #1C</t>
  </si>
  <si>
    <t>10th Grade Tool - Question #1B</t>
  </si>
  <si>
    <t>10th Grade Tool - Question #1A</t>
  </si>
  <si>
    <t>Yes</t>
  </si>
  <si>
    <t>No</t>
  </si>
  <si>
    <t>Number of Groups Visited</t>
  </si>
  <si>
    <t>Average # of Students Per Group</t>
  </si>
  <si>
    <t>Visits Per Group</t>
  </si>
  <si>
    <t>FY26 SAFE &amp; Senior SAFE Grant Program Final Reporting Form</t>
  </si>
  <si>
    <t xml:space="preserve">FY26 SAFE &amp; Senior SAFE Grant Program Final Reporting Form                                                          </t>
  </si>
  <si>
    <t xml:space="preserve">Financial Summary </t>
  </si>
  <si>
    <t>SENIOR COMMUNITY PRESENTATIONS &amp; EVENTS</t>
  </si>
  <si>
    <t>Please briefly summarize the activities and expenses funded by the SAFE Program in FY26, highlighting success stories, challenges, and lessons learned in the space below. Include any notable feedback obtained via instructor evaluation activities:</t>
  </si>
  <si>
    <t>Please briefly summarize the activities and expenses funded by the Senior SAFE Program in FY26, highlighting success stories, challenges, and lessons learned in the space below. Include any notable feedback obtained via instructor evaluation activities:</t>
  </si>
  <si>
    <t>SAFE Eligible Equipment List</t>
  </si>
  <si>
    <t>Senior SAFE Eligible Equipment List</t>
  </si>
  <si>
    <t>Education Spinner Wheel</t>
  </si>
  <si>
    <t>3 Ring Binders</t>
  </si>
  <si>
    <t>Assessment/Evaluation Tools</t>
  </si>
  <si>
    <t>Backpack Totes</t>
  </si>
  <si>
    <t>Certification Fees</t>
  </si>
  <si>
    <t>Hazard House</t>
  </si>
  <si>
    <t>Adhesive</t>
  </si>
  <si>
    <t>Fire Prevention Week Materials</t>
  </si>
  <si>
    <t>Chip Clip</t>
  </si>
  <si>
    <t>Exam Fees</t>
  </si>
  <si>
    <t>Hazard Kitchen</t>
  </si>
  <si>
    <t xml:space="preserve">Chart/Easel </t>
  </si>
  <si>
    <t>FLSE Flyers</t>
  </si>
  <si>
    <t>Coloring Books</t>
  </si>
  <si>
    <t>Lodging</t>
  </si>
  <si>
    <t>Image Flash Cards</t>
  </si>
  <si>
    <t>Construction Paper</t>
  </si>
  <si>
    <t>Manuals</t>
  </si>
  <si>
    <t>Erasers</t>
  </si>
  <si>
    <t>Textbooks</t>
  </si>
  <si>
    <t>Junior Firefighter Gear</t>
  </si>
  <si>
    <t>Crayons</t>
  </si>
  <si>
    <t>Tabletop Information Tower Display</t>
  </si>
  <si>
    <t>Fidget Toys</t>
  </si>
  <si>
    <t>Laptop (to include mouse, bag, battery(s), docking station, and other necessary accessories)</t>
  </si>
  <si>
    <t>Hats</t>
  </si>
  <si>
    <t>Microphone</t>
  </si>
  <si>
    <t>File Folders</t>
  </si>
  <si>
    <t xml:space="preserve">Workbooks </t>
  </si>
  <si>
    <t>Hot/Cold Pack</t>
  </si>
  <si>
    <t>Paper</t>
  </si>
  <si>
    <t>Folders</t>
  </si>
  <si>
    <t>Jar Grip Opener</t>
  </si>
  <si>
    <t>Portable Projector</t>
  </si>
  <si>
    <t>Glue</t>
  </si>
  <si>
    <t>Keyrings</t>
  </si>
  <si>
    <t>Portable Speaker</t>
  </si>
  <si>
    <t>Highlighters</t>
  </si>
  <si>
    <t>Large &amp; Regular Print Emergency Cards</t>
  </si>
  <si>
    <t>Printer</t>
  </si>
  <si>
    <t>Index Cards</t>
  </si>
  <si>
    <t>Magnets</t>
  </si>
  <si>
    <t>Projector Screen</t>
  </si>
  <si>
    <t>Lined Paper</t>
  </si>
  <si>
    <t>Toner/Ink Cartridges</t>
  </si>
  <si>
    <t>Markers</t>
  </si>
  <si>
    <t>Pencils</t>
  </si>
  <si>
    <t>Wooden Props</t>
  </si>
  <si>
    <t>Organization Tote</t>
  </si>
  <si>
    <t>Pens</t>
  </si>
  <si>
    <t xml:space="preserve">Paper </t>
  </si>
  <si>
    <t>Plastic Helmets</t>
  </si>
  <si>
    <t>Puzzles</t>
  </si>
  <si>
    <t>Safety Checklist</t>
  </si>
  <si>
    <t>Printer Paper</t>
  </si>
  <si>
    <t>Stickers</t>
  </si>
  <si>
    <t>Scissors</t>
  </si>
  <si>
    <t>Sunglasses</t>
  </si>
  <si>
    <t>Small Whiteboards</t>
  </si>
  <si>
    <t>Sweatshirts</t>
  </si>
  <si>
    <t>Sticky Notes</t>
  </si>
  <si>
    <t>Temporary Tattoos</t>
  </si>
  <si>
    <t>Tape</t>
  </si>
  <si>
    <t>Tote Bags</t>
  </si>
  <si>
    <t>USB Storage Drive</t>
  </si>
  <si>
    <t>T-Shirts</t>
  </si>
  <si>
    <t>Water Bottles</t>
  </si>
  <si>
    <t>Wristbands/Slap bracelets</t>
  </si>
  <si>
    <t>Certification</t>
  </si>
  <si>
    <t>Batteries</t>
  </si>
  <si>
    <t>Exam</t>
  </si>
  <si>
    <t>FLSE Flyer(s)</t>
  </si>
  <si>
    <t>Extension Pole</t>
  </si>
  <si>
    <t>Image/Flash Cards</t>
  </si>
  <si>
    <t>House Number</t>
  </si>
  <si>
    <t>Laptop (and accessories)</t>
  </si>
  <si>
    <t>Mounting Brackets</t>
  </si>
  <si>
    <t>Files of Life</t>
  </si>
  <si>
    <t>Power Drill with Bits</t>
  </si>
  <si>
    <t>Workbooks</t>
  </si>
  <si>
    <t>Screwdriver</t>
  </si>
  <si>
    <t>Screws</t>
  </si>
  <si>
    <t>Step Ladder</t>
  </si>
  <si>
    <t>Stud Finder</t>
  </si>
  <si>
    <t>Tape Measure</t>
  </si>
  <si>
    <t xml:space="preserve">Toner/Ink Cartridges </t>
  </si>
  <si>
    <t>Toolbox</t>
  </si>
  <si>
    <t>Zip Ties/Velcro Strips</t>
  </si>
  <si>
    <t>Organization tote</t>
  </si>
  <si>
    <t>Nightlights</t>
  </si>
  <si>
    <t>Timers</t>
  </si>
  <si>
    <t>DFS 3rd Grade Eval Tool</t>
  </si>
  <si>
    <t>DFS 6th Grade Eval Tool</t>
  </si>
  <si>
    <t>DFS 10th Grade Eval Tool</t>
  </si>
  <si>
    <t># of Times Event was Held</t>
  </si>
  <si>
    <t xml:space="preserve"> 9 - 1 - 1</t>
  </si>
  <si>
    <t>Fall Prevention</t>
  </si>
  <si>
    <t>Hoarding and Fire Safety</t>
  </si>
  <si>
    <t>Preparedness Planning</t>
  </si>
  <si>
    <t>Smoke Alarms</t>
  </si>
  <si>
    <t>Smoking Safety</t>
  </si>
  <si>
    <t>Key Behavior</t>
  </si>
  <si>
    <t>Primary Key Behavior Addressed</t>
  </si>
  <si>
    <t>Wages for Classroom Education</t>
  </si>
  <si>
    <t>Wages for Educator Training</t>
  </si>
  <si>
    <t>Wages for Residential Safety Visits</t>
  </si>
  <si>
    <t>Wages for Senior SAFE Presentations</t>
  </si>
  <si>
    <t>I certify under the pains and penalty of perjury under Massachusetts law that: i) I am qualified and authorized to execute this document as the Chief of Department or designated Grant Manager ii) the foregoing information is true and accurate iii) that all expenses were incurred in accordance with the terms and conditions of the FY26 SAFE and Senior SAFE Grant terms and conditions, iv) that all expenses were incurred and paid for by the grant recipient on the dates so indicated.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</si>
</sst>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3" formatCode="_(* #,##0.00_);_(* \(#,##0.00\);_(* &quot;-&quot;??_);_(@_)"/>
    <numFmt numFmtId="164" formatCode="&quot;$&quot;#,##0.00"/>
    <numFmt numFmtId="165" formatCode="00000"/>
    <numFmt numFmtId="166" formatCode="0.0%"/>
  </numFmts>
  <fonts count="28" x14ac:knownFonts="1">
    <font>
      <sz val="11"/>
      <color theme="1"/>
      <name val="Calibri"/>
      <family val="2"/>
      <scheme val="minor"/>
    </font>
    <font>
      <sz val="11"/>
      <color theme="1"/>
      <name val="Garamond"/>
      <family val="1"/>
    </font>
    <font>
      <b/>
      <sz val="11"/>
      <color theme="1"/>
      <name val="Garamond"/>
      <family val="1"/>
    </font>
    <font>
      <b/>
      <sz val="12"/>
      <color theme="1"/>
      <name val="Garamond"/>
      <family val="1"/>
    </font>
    <font>
      <b/>
      <sz val="16"/>
      <color theme="1"/>
      <name val="Garamond"/>
      <family val="1"/>
    </font>
    <font>
      <b/>
      <sz val="22"/>
      <color theme="1"/>
      <name val="Garamond"/>
      <family val="1"/>
    </font>
    <font>
      <sz val="11"/>
      <name val="Garamond"/>
      <family val="1"/>
    </font>
    <font>
      <u/>
      <sz val="11"/>
      <color theme="10"/>
      <name val="Calibri"/>
      <family val="2"/>
      <scheme val="minor"/>
    </font>
    <font>
      <b/>
      <sz val="10"/>
      <color theme="1"/>
      <name val="Garamond"/>
      <family val="1"/>
    </font>
    <font>
      <sz val="10"/>
      <color theme="1"/>
      <name val="Garamond"/>
      <family val="1"/>
    </font>
    <font>
      <sz val="14"/>
      <color rgb="FFC00000"/>
      <name val="Garamond"/>
      <family val="1"/>
    </font>
    <font>
      <sz val="12"/>
      <name val="Garamond"/>
      <family val="1"/>
    </font>
    <font>
      <b/>
      <sz val="10"/>
      <name val="Garamond"/>
      <family val="1"/>
    </font>
    <font>
      <sz val="10.5"/>
      <color theme="1"/>
      <name val="Garamond"/>
      <family val="1"/>
    </font>
    <font>
      <b/>
      <sz val="11"/>
      <name val="Garamond"/>
      <family val="1"/>
    </font>
    <font>
      <b/>
      <sz val="11.5"/>
      <color theme="1"/>
      <name val="Garamond"/>
      <family val="1"/>
    </font>
    <font>
      <sz val="11"/>
      <name val="Brush Script MT"/>
      <family val="4"/>
    </font>
    <font>
      <b/>
      <sz val="14"/>
      <color theme="0"/>
      <name val="Garamond"/>
      <family val="1"/>
    </font>
    <font>
      <b/>
      <sz val="12"/>
      <name val="Garamond"/>
      <family val="1"/>
    </font>
    <font>
      <b/>
      <sz val="11"/>
      <color theme="1"/>
      <name val="Calibri"/>
      <family val="2"/>
      <scheme val="minor"/>
    </font>
    <font>
      <sz val="14"/>
      <name val="Garamond"/>
      <family val="1"/>
    </font>
    <font>
      <b/>
      <sz val="12"/>
      <color theme="0"/>
      <name val="Garamond"/>
      <family val="1"/>
    </font>
    <font>
      <sz val="9"/>
      <color theme="1"/>
      <name val="Garamond"/>
      <family val="1"/>
    </font>
    <font>
      <sz val="8"/>
      <name val="Calibri"/>
      <family val="2"/>
      <scheme val="minor"/>
    </font>
    <font>
      <sz val="11"/>
      <color theme="1"/>
      <name val="Calibri"/>
      <family val="2"/>
      <scheme val="minor"/>
    </font>
    <font>
      <b/>
      <sz val="12"/>
      <color theme="0" tint="-4.9989318521683403E-2"/>
      <name val="Garamond"/>
      <family val="1"/>
    </font>
    <font>
      <b/>
      <sz val="16"/>
      <color theme="0" tint="-4.9989318521683403E-2"/>
      <name val="Garamond"/>
      <family val="1"/>
    </font>
    <font>
      <b/>
      <sz val="11"/>
      <color rgb="FFFF0000"/>
      <name val="Garamond"/>
      <family val="1"/>
    </font>
  </fonts>
  <fills count="18">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rgb="FFE1E1FF"/>
        <bgColor indexed="64"/>
      </patternFill>
    </fill>
    <fill>
      <patternFill patternType="solid">
        <fgColor theme="0" tint="-0.249977111117893"/>
        <bgColor indexed="64"/>
      </patternFill>
    </fill>
    <fill>
      <patternFill patternType="solid">
        <fgColor theme="1"/>
        <bgColor indexed="64"/>
      </patternFill>
    </fill>
    <fill>
      <patternFill patternType="solid">
        <fgColor theme="3" tint="0.89999084444715716"/>
        <bgColor indexed="64"/>
      </patternFill>
    </fill>
    <fill>
      <patternFill patternType="solid">
        <fgColor theme="4" tint="0.39997558519241921"/>
        <bgColor indexed="64"/>
      </patternFill>
    </fill>
    <fill>
      <patternFill patternType="solid">
        <fgColor theme="9" tint="0.39997558519241921"/>
        <bgColor indexed="64"/>
      </patternFill>
    </fill>
  </fills>
  <borders count="6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thin">
        <color auto="1"/>
      </right>
      <top style="thin">
        <color auto="1"/>
      </top>
      <bottom style="thin">
        <color auto="1"/>
      </bottom>
      <diagonal/>
    </border>
    <border>
      <left style="thin">
        <color auto="1"/>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Dashed">
        <color rgb="FFC00000"/>
      </left>
      <right/>
      <top style="mediumDashed">
        <color rgb="FFC00000"/>
      </top>
      <bottom/>
      <diagonal/>
    </border>
    <border>
      <left/>
      <right/>
      <top style="mediumDashed">
        <color rgb="FFC00000"/>
      </top>
      <bottom/>
      <diagonal/>
    </border>
    <border>
      <left/>
      <right style="mediumDashed">
        <color rgb="FFC00000"/>
      </right>
      <top style="mediumDashed">
        <color rgb="FFC00000"/>
      </top>
      <bottom/>
      <diagonal/>
    </border>
    <border>
      <left style="mediumDashed">
        <color rgb="FFC00000"/>
      </left>
      <right/>
      <top/>
      <bottom/>
      <diagonal/>
    </border>
    <border>
      <left/>
      <right style="mediumDashed">
        <color rgb="FFC00000"/>
      </right>
      <top/>
      <bottom/>
      <diagonal/>
    </border>
    <border>
      <left style="mediumDashed">
        <color rgb="FFC00000"/>
      </left>
      <right/>
      <top/>
      <bottom style="mediumDashed">
        <color rgb="FFC00000"/>
      </bottom>
      <diagonal/>
    </border>
    <border>
      <left/>
      <right/>
      <top/>
      <bottom style="mediumDashed">
        <color rgb="FFC00000"/>
      </bottom>
      <diagonal/>
    </border>
    <border>
      <left/>
      <right style="mediumDashed">
        <color rgb="FFC00000"/>
      </right>
      <top/>
      <bottom style="mediumDashed">
        <color rgb="FFC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dotted">
        <color auto="1"/>
      </left>
      <right/>
      <top style="medium">
        <color indexed="64"/>
      </top>
      <bottom/>
      <diagonal/>
    </border>
    <border>
      <left/>
      <right style="dotted">
        <color auto="1"/>
      </right>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dotted">
        <color auto="1"/>
      </right>
      <top style="medium">
        <color indexed="64"/>
      </top>
      <bottom/>
      <diagonal/>
    </border>
  </borders>
  <cellStyleXfs count="3">
    <xf numFmtId="0" fontId="0" fillId="0" borderId="0"/>
    <xf numFmtId="0" fontId="7" fillId="0" borderId="0" applyNumberFormat="0" applyFill="0" applyBorder="0" applyAlignment="0" applyProtection="0"/>
    <xf numFmtId="43" fontId="24" fillId="0" borderId="0" applyFont="0" applyFill="0" applyBorder="0" applyAlignment="0" applyProtection="0"/>
  </cellStyleXfs>
  <cellXfs count="385">
    <xf numFmtId="0" fontId="0" fillId="0" borderId="0" xfId="0"/>
    <xf numFmtId="0" fontId="19" fillId="3" borderId="33" xfId="0" applyFont="1" applyFill="1" applyBorder="1" applyAlignment="1">
      <alignment horizontal="center" vertical="center"/>
    </xf>
    <xf numFmtId="164" fontId="19" fillId="8" borderId="30" xfId="0" applyNumberFormat="1" applyFont="1" applyFill="1" applyBorder="1" applyAlignment="1">
      <alignment horizontal="center" vertical="center"/>
    </xf>
    <xf numFmtId="164" fontId="19" fillId="8" borderId="27" xfId="0" applyNumberFormat="1" applyFont="1" applyFill="1" applyBorder="1" applyAlignment="1">
      <alignment horizontal="center" vertical="center"/>
    </xf>
    <xf numFmtId="0" fontId="19" fillId="7" borderId="29" xfId="0" applyFont="1" applyFill="1" applyBorder="1" applyAlignment="1">
      <alignment horizontal="center" vertical="center"/>
    </xf>
    <xf numFmtId="0" fontId="19" fillId="7" borderId="27" xfId="0" applyFont="1" applyFill="1" applyBorder="1" applyAlignment="1">
      <alignment horizontal="center" vertical="center"/>
    </xf>
    <xf numFmtId="165" fontId="19" fillId="7" borderId="28" xfId="0" applyNumberFormat="1" applyFont="1" applyFill="1" applyBorder="1" applyAlignment="1">
      <alignment horizontal="center" vertical="center"/>
    </xf>
    <xf numFmtId="0" fontId="19" fillId="6" borderId="30" xfId="0" applyFont="1" applyFill="1" applyBorder="1" applyAlignment="1">
      <alignment horizontal="center" vertical="center"/>
    </xf>
    <xf numFmtId="0" fontId="19" fillId="6" borderId="27" xfId="0" applyFont="1" applyFill="1" applyBorder="1" applyAlignment="1">
      <alignment horizontal="center" vertical="center"/>
    </xf>
    <xf numFmtId="0" fontId="19" fillId="6" borderId="28" xfId="0" applyFont="1" applyFill="1" applyBorder="1" applyAlignment="1">
      <alignment horizontal="center" vertical="center"/>
    </xf>
    <xf numFmtId="0" fontId="19" fillId="11" borderId="30" xfId="0" applyFont="1" applyFill="1" applyBorder="1" applyAlignment="1">
      <alignment horizontal="center" vertical="center"/>
    </xf>
    <xf numFmtId="0" fontId="19" fillId="11" borderId="27" xfId="0" applyFont="1" applyFill="1" applyBorder="1" applyAlignment="1">
      <alignment horizontal="center" vertical="center"/>
    </xf>
    <xf numFmtId="0" fontId="19" fillId="11" borderId="28" xfId="0" applyFont="1" applyFill="1" applyBorder="1" applyAlignment="1">
      <alignment horizontal="center" vertical="center"/>
    </xf>
    <xf numFmtId="0" fontId="19" fillId="12" borderId="30" xfId="0" applyFont="1" applyFill="1" applyBorder="1" applyAlignment="1">
      <alignment horizontal="center" vertical="center"/>
    </xf>
    <xf numFmtId="0" fontId="19" fillId="12" borderId="27" xfId="0" applyFont="1" applyFill="1" applyBorder="1" applyAlignment="1">
      <alignment horizontal="center" vertical="center"/>
    </xf>
    <xf numFmtId="0" fontId="19" fillId="12" borderId="28"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27" xfId="0" applyFont="1" applyFill="1" applyBorder="1" applyAlignment="1">
      <alignment horizontal="center" vertical="center"/>
    </xf>
    <xf numFmtId="0" fontId="19" fillId="3" borderId="28" xfId="0" applyFont="1" applyFill="1"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left" vertical="center"/>
    </xf>
    <xf numFmtId="2" fontId="0" fillId="0" borderId="0" xfId="0" applyNumberFormat="1" applyAlignment="1">
      <alignment horizontal="center" vertical="center"/>
    </xf>
    <xf numFmtId="0" fontId="0" fillId="0" borderId="0" xfId="0" applyAlignment="1">
      <alignment horizontal="center" vertical="center"/>
    </xf>
    <xf numFmtId="164" fontId="0" fillId="4" borderId="2" xfId="0" applyNumberFormat="1" applyFill="1" applyBorder="1" applyAlignment="1">
      <alignment horizontal="center" vertical="center"/>
    </xf>
    <xf numFmtId="0" fontId="0" fillId="4" borderId="2" xfId="0" applyFill="1" applyBorder="1" applyAlignment="1">
      <alignment horizontal="center" vertical="center"/>
    </xf>
    <xf numFmtId="0" fontId="0" fillId="4" borderId="9" xfId="0" applyFill="1" applyBorder="1" applyAlignment="1">
      <alignment horizontal="center" vertical="center"/>
    </xf>
    <xf numFmtId="165"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164"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165" fontId="0" fillId="0" borderId="10" xfId="0" applyNumberFormat="1" applyBorder="1" applyAlignment="1">
      <alignment horizontal="center" vertical="center"/>
    </xf>
    <xf numFmtId="0" fontId="0" fillId="0" borderId="10" xfId="0" applyBorder="1" applyAlignment="1">
      <alignment horizontal="center" vertical="center"/>
    </xf>
    <xf numFmtId="164" fontId="0" fillId="0" borderId="0" xfId="0" applyNumberFormat="1" applyAlignment="1">
      <alignment horizontal="center" vertical="center"/>
    </xf>
    <xf numFmtId="165" fontId="0" fillId="0" borderId="0" xfId="0" applyNumberFormat="1" applyAlignment="1">
      <alignment horizontal="center" vertical="center"/>
    </xf>
    <xf numFmtId="0" fontId="0" fillId="0" borderId="0" xfId="0" applyAlignment="1">
      <alignment horizontal="left" vertical="center"/>
    </xf>
    <xf numFmtId="0" fontId="1" fillId="3" borderId="0" xfId="0" applyFont="1" applyFill="1" applyAlignment="1">
      <alignment vertical="center"/>
    </xf>
    <xf numFmtId="0" fontId="1" fillId="5" borderId="0" xfId="0" applyFont="1" applyFill="1" applyAlignment="1">
      <alignment vertical="center"/>
    </xf>
    <xf numFmtId="0" fontId="2" fillId="5" borderId="0" xfId="0" applyFont="1" applyFill="1" applyAlignment="1">
      <alignment vertical="center"/>
    </xf>
    <xf numFmtId="0" fontId="4" fillId="5" borderId="0" xfId="0" applyFont="1" applyFill="1" applyAlignment="1">
      <alignment vertical="center"/>
    </xf>
    <xf numFmtId="0" fontId="10" fillId="5" borderId="0" xfId="0" applyFont="1" applyFill="1" applyAlignment="1">
      <alignment vertical="center"/>
    </xf>
    <xf numFmtId="0" fontId="1" fillId="2" borderId="0" xfId="0" applyFont="1" applyFill="1" applyAlignment="1">
      <alignment vertical="center"/>
    </xf>
    <xf numFmtId="0" fontId="5" fillId="5" borderId="0" xfId="0" applyFont="1" applyFill="1" applyAlignment="1">
      <alignment vertical="center"/>
    </xf>
    <xf numFmtId="0" fontId="2" fillId="5" borderId="0" xfId="0" applyFont="1" applyFill="1" applyAlignment="1">
      <alignment horizontal="right" vertical="center"/>
    </xf>
    <xf numFmtId="8" fontId="1" fillId="5" borderId="0" xfId="0" applyNumberFormat="1" applyFont="1" applyFill="1" applyAlignment="1">
      <alignment vertical="center"/>
    </xf>
    <xf numFmtId="0" fontId="1" fillId="5" borderId="0" xfId="0" applyFont="1" applyFill="1" applyAlignment="1">
      <alignment horizontal="center" vertical="center"/>
    </xf>
    <xf numFmtId="0" fontId="2" fillId="5" borderId="0" xfId="0" applyFont="1" applyFill="1" applyAlignment="1">
      <alignment horizontal="left" vertical="center"/>
    </xf>
    <xf numFmtId="0" fontId="1" fillId="5" borderId="0" xfId="0" applyFont="1" applyFill="1" applyAlignment="1">
      <alignment horizontal="left" vertical="center"/>
    </xf>
    <xf numFmtId="164" fontId="1" fillId="5" borderId="0" xfId="0" applyNumberFormat="1" applyFont="1" applyFill="1" applyAlignment="1">
      <alignment horizontal="center" vertical="center"/>
    </xf>
    <xf numFmtId="165" fontId="1" fillId="5" borderId="0" xfId="0" applyNumberFormat="1" applyFont="1" applyFill="1" applyAlignment="1">
      <alignment vertical="center"/>
    </xf>
    <xf numFmtId="0" fontId="1" fillId="5" borderId="5" xfId="0" applyFont="1" applyFill="1" applyBorder="1" applyAlignment="1">
      <alignment vertical="center"/>
    </xf>
    <xf numFmtId="0" fontId="2" fillId="5" borderId="0" xfId="0" applyFont="1" applyFill="1" applyAlignment="1">
      <alignment horizontal="center" vertical="center"/>
    </xf>
    <xf numFmtId="0" fontId="1" fillId="5" borderId="0" xfId="0" applyFont="1" applyFill="1" applyAlignment="1">
      <alignment vertical="center" wrapText="1"/>
    </xf>
    <xf numFmtId="0" fontId="4" fillId="5" borderId="0" xfId="0" applyFont="1" applyFill="1" applyAlignment="1">
      <alignment vertical="center" wrapText="1"/>
    </xf>
    <xf numFmtId="0" fontId="11" fillId="5" borderId="0" xfId="0" applyFont="1" applyFill="1" applyAlignment="1">
      <alignment vertical="center" wrapText="1"/>
    </xf>
    <xf numFmtId="0" fontId="1" fillId="3" borderId="0" xfId="0" applyFont="1" applyFill="1" applyAlignment="1">
      <alignment vertical="center" wrapText="1"/>
    </xf>
    <xf numFmtId="0" fontId="1" fillId="3" borderId="0" xfId="0" applyFont="1" applyFill="1" applyAlignment="1">
      <alignment horizontal="center" vertical="center" wrapText="1"/>
    </xf>
    <xf numFmtId="0" fontId="1" fillId="2" borderId="0" xfId="0" applyFont="1" applyFill="1" applyAlignment="1">
      <alignment vertical="center" wrapText="1"/>
    </xf>
    <xf numFmtId="0" fontId="5" fillId="5" borderId="0" xfId="0" applyFont="1" applyFill="1" applyAlignment="1">
      <alignment vertical="center" wrapText="1"/>
    </xf>
    <xf numFmtId="0" fontId="2" fillId="5" borderId="0" xfId="0" applyFont="1" applyFill="1" applyAlignment="1">
      <alignment vertical="center" wrapText="1"/>
    </xf>
    <xf numFmtId="0" fontId="2" fillId="3" borderId="0" xfId="0" applyFont="1" applyFill="1" applyAlignment="1">
      <alignment vertical="center" wrapText="1"/>
    </xf>
    <xf numFmtId="0" fontId="2" fillId="3" borderId="2" xfId="0" applyFont="1" applyFill="1" applyBorder="1" applyAlignment="1">
      <alignment horizontal="center" vertical="center" wrapText="1"/>
    </xf>
    <xf numFmtId="0" fontId="1" fillId="3" borderId="0" xfId="0" applyFont="1" applyFill="1" applyAlignment="1">
      <alignment horizontal="right" vertical="center"/>
    </xf>
    <xf numFmtId="2" fontId="1" fillId="3" borderId="2"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wrapText="1"/>
    </xf>
    <xf numFmtId="0" fontId="1" fillId="3" borderId="2" xfId="0" applyFont="1" applyFill="1" applyBorder="1" applyAlignment="1">
      <alignment horizontal="center" vertical="center"/>
    </xf>
    <xf numFmtId="49" fontId="1" fillId="3" borderId="2" xfId="0" applyNumberFormat="1" applyFont="1" applyFill="1" applyBorder="1" applyAlignment="1">
      <alignment horizontal="center" vertical="center"/>
    </xf>
    <xf numFmtId="0" fontId="1" fillId="3" borderId="2" xfId="0" applyFont="1" applyFill="1" applyBorder="1" applyAlignment="1">
      <alignment vertical="center"/>
    </xf>
    <xf numFmtId="0" fontId="6" fillId="5" borderId="0" xfId="0" applyFont="1" applyFill="1" applyAlignment="1">
      <alignment vertical="center" wrapText="1"/>
    </xf>
    <xf numFmtId="0" fontId="6" fillId="3" borderId="0" xfId="0" applyFont="1" applyFill="1" applyAlignment="1">
      <alignment vertical="center" wrapText="1"/>
    </xf>
    <xf numFmtId="0" fontId="6" fillId="3" borderId="0" xfId="0" applyFont="1" applyFill="1" applyAlignment="1">
      <alignment horizontal="center" vertical="center" wrapText="1"/>
    </xf>
    <xf numFmtId="0" fontId="17" fillId="5" borderId="0" xfId="0" applyFont="1" applyFill="1" applyAlignment="1">
      <alignment vertical="center" wrapText="1"/>
    </xf>
    <xf numFmtId="0" fontId="6" fillId="5" borderId="0" xfId="0"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center" vertical="center"/>
    </xf>
    <xf numFmtId="0" fontId="14" fillId="5" borderId="0" xfId="0" applyFont="1" applyFill="1" applyAlignment="1">
      <alignment vertical="center" wrapText="1"/>
    </xf>
    <xf numFmtId="0" fontId="11" fillId="5" borderId="0" xfId="0" applyFont="1" applyFill="1" applyAlignment="1">
      <alignment wrapText="1"/>
    </xf>
    <xf numFmtId="0" fontId="14" fillId="5" borderId="0" xfId="0" applyFont="1" applyFill="1" applyAlignment="1">
      <alignment horizontal="center" vertical="top" wrapText="1"/>
    </xf>
    <xf numFmtId="0" fontId="6" fillId="5" borderId="0" xfId="0" applyFont="1" applyFill="1" applyAlignment="1">
      <alignment horizontal="center" vertical="center"/>
    </xf>
    <xf numFmtId="0" fontId="6" fillId="5" borderId="0" xfId="0" applyFont="1" applyFill="1" applyAlignment="1">
      <alignment horizontal="left" vertical="center"/>
    </xf>
    <xf numFmtId="0" fontId="14" fillId="5" borderId="0" xfId="0" applyFont="1" applyFill="1" applyAlignment="1">
      <alignment horizontal="left" vertical="center"/>
    </xf>
    <xf numFmtId="0" fontId="6" fillId="3" borderId="0" xfId="0" applyFont="1" applyFill="1" applyAlignment="1">
      <alignment horizontal="left" vertical="center"/>
    </xf>
    <xf numFmtId="0" fontId="11" fillId="5" borderId="0" xfId="0" applyFont="1" applyFill="1" applyAlignment="1">
      <alignment vertical="center"/>
    </xf>
    <xf numFmtId="0" fontId="17" fillId="5" borderId="0" xfId="0" applyFont="1" applyFill="1" applyAlignment="1">
      <alignment vertical="center"/>
    </xf>
    <xf numFmtId="0" fontId="2" fillId="3" borderId="0" xfId="0" applyFont="1" applyFill="1" applyAlignment="1">
      <alignment vertical="center"/>
    </xf>
    <xf numFmtId="164" fontId="13" fillId="5" borderId="0" xfId="0" applyNumberFormat="1" applyFont="1" applyFill="1" applyAlignment="1">
      <alignment vertical="center"/>
    </xf>
    <xf numFmtId="49" fontId="13" fillId="5" borderId="0" xfId="0" applyNumberFormat="1" applyFont="1" applyFill="1" applyAlignment="1">
      <alignment vertical="center"/>
    </xf>
    <xf numFmtId="14" fontId="13" fillId="5" borderId="0" xfId="0" applyNumberFormat="1" applyFont="1" applyFill="1" applyAlignment="1">
      <alignment vertical="center"/>
    </xf>
    <xf numFmtId="0" fontId="13" fillId="5" borderId="0" xfId="0" applyFont="1" applyFill="1" applyAlignment="1">
      <alignment vertical="center"/>
    </xf>
    <xf numFmtId="0" fontId="3" fillId="5" borderId="0" xfId="0" applyFont="1" applyFill="1" applyAlignment="1">
      <alignment vertical="center"/>
    </xf>
    <xf numFmtId="0" fontId="1" fillId="0" borderId="0" xfId="0" applyFont="1" applyAlignment="1">
      <alignment vertical="center"/>
    </xf>
    <xf numFmtId="0" fontId="26" fillId="0" borderId="0" xfId="0" applyFont="1" applyAlignment="1">
      <alignment vertical="center"/>
    </xf>
    <xf numFmtId="0" fontId="1" fillId="5" borderId="54" xfId="0" applyFont="1" applyFill="1" applyBorder="1" applyAlignment="1">
      <alignment vertical="center"/>
    </xf>
    <xf numFmtId="37" fontId="18" fillId="5" borderId="60" xfId="2" applyNumberFormat="1" applyFont="1" applyFill="1" applyBorder="1" applyAlignment="1" applyProtection="1">
      <alignment horizontal="center" vertical="center"/>
    </xf>
    <xf numFmtId="0" fontId="25" fillId="5" borderId="0" xfId="0" applyFont="1" applyFill="1" applyAlignment="1">
      <alignment horizontal="center" vertical="center"/>
    </xf>
    <xf numFmtId="0" fontId="25" fillId="5" borderId="54" xfId="0" applyFont="1" applyFill="1" applyBorder="1" applyAlignment="1">
      <alignment horizontal="center" vertical="center"/>
    </xf>
    <xf numFmtId="37" fontId="18" fillId="5" borderId="0" xfId="2" applyNumberFormat="1" applyFont="1" applyFill="1" applyBorder="1" applyAlignment="1" applyProtection="1">
      <alignment horizontal="center" vertical="center"/>
    </xf>
    <xf numFmtId="0" fontId="1" fillId="5" borderId="56" xfId="0" applyFont="1" applyFill="1" applyBorder="1" applyAlignment="1">
      <alignment vertical="center"/>
    </xf>
    <xf numFmtId="0" fontId="25" fillId="5" borderId="55" xfId="0" applyFont="1" applyFill="1" applyBorder="1" applyAlignment="1">
      <alignment horizontal="center" vertical="center"/>
    </xf>
    <xf numFmtId="0" fontId="25" fillId="5" borderId="56" xfId="0" applyFont="1" applyFill="1" applyBorder="1" applyAlignment="1">
      <alignment horizontal="center" vertical="center"/>
    </xf>
    <xf numFmtId="0" fontId="2" fillId="5" borderId="55" xfId="0" applyFont="1" applyFill="1" applyBorder="1" applyAlignment="1">
      <alignment horizontal="center" vertical="center" wrapText="1"/>
    </xf>
    <xf numFmtId="0" fontId="2" fillId="5" borderId="56" xfId="0" applyFont="1" applyFill="1" applyBorder="1" applyAlignment="1">
      <alignment vertical="center" wrapText="1"/>
    </xf>
    <xf numFmtId="0" fontId="2" fillId="3" borderId="55"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0" xfId="0" applyFont="1" applyFill="1" applyAlignment="1">
      <alignment horizontal="center"/>
    </xf>
    <xf numFmtId="0" fontId="1" fillId="5" borderId="55" xfId="0" applyFont="1" applyFill="1" applyBorder="1" applyAlignment="1">
      <alignment horizontal="center" vertical="center"/>
    </xf>
    <xf numFmtId="0" fontId="2" fillId="5" borderId="55" xfId="0" applyFont="1" applyFill="1" applyBorder="1" applyAlignment="1">
      <alignment vertical="center" wrapText="1"/>
    </xf>
    <xf numFmtId="166" fontId="1" fillId="5" borderId="0" xfId="0" applyNumberFormat="1" applyFont="1" applyFill="1" applyAlignment="1">
      <alignment horizontal="center" wrapText="1"/>
    </xf>
    <xf numFmtId="166" fontId="1" fillId="5" borderId="0" xfId="0" applyNumberFormat="1" applyFont="1" applyFill="1" applyAlignment="1">
      <alignment horizontal="center"/>
    </xf>
    <xf numFmtId="166" fontId="2" fillId="5" borderId="0" xfId="0" applyNumberFormat="1" applyFont="1" applyFill="1" applyAlignment="1">
      <alignment horizontal="center" wrapText="1"/>
    </xf>
    <xf numFmtId="0" fontId="1" fillId="5" borderId="55" xfId="0" applyFont="1" applyFill="1" applyBorder="1" applyAlignment="1">
      <alignment vertical="center"/>
    </xf>
    <xf numFmtId="166" fontId="1" fillId="3" borderId="0" xfId="0" applyNumberFormat="1" applyFont="1" applyFill="1" applyAlignment="1">
      <alignment vertical="center"/>
    </xf>
    <xf numFmtId="0" fontId="2" fillId="5" borderId="0" xfId="0" applyFont="1" applyFill="1" applyAlignment="1">
      <alignment horizontal="center" wrapText="1"/>
    </xf>
    <xf numFmtId="0" fontId="1" fillId="5" borderId="0" xfId="0" applyFont="1" applyFill="1" applyAlignment="1">
      <alignment horizontal="center" wrapText="1"/>
    </xf>
    <xf numFmtId="0" fontId="1" fillId="5" borderId="55" xfId="0" applyFont="1" applyFill="1" applyBorder="1" applyAlignment="1">
      <alignment vertical="center" wrapText="1"/>
    </xf>
    <xf numFmtId="0" fontId="1" fillId="5" borderId="56" xfId="0" applyFont="1" applyFill="1" applyBorder="1" applyAlignment="1">
      <alignment vertical="center" wrapText="1"/>
    </xf>
    <xf numFmtId="0" fontId="1" fillId="5" borderId="0" xfId="0" applyFont="1" applyFill="1" applyAlignment="1">
      <alignment horizontal="center"/>
    </xf>
    <xf numFmtId="0" fontId="1" fillId="5" borderId="57" xfId="0" applyFont="1" applyFill="1" applyBorder="1" applyAlignment="1">
      <alignment vertical="center"/>
    </xf>
    <xf numFmtId="0" fontId="1" fillId="5" borderId="58" xfId="0" applyFont="1" applyFill="1" applyBorder="1" applyAlignment="1">
      <alignment vertical="center"/>
    </xf>
    <xf numFmtId="0" fontId="2" fillId="5" borderId="58" xfId="0" applyFont="1" applyFill="1" applyBorder="1" applyAlignment="1">
      <alignment vertical="center" wrapText="1"/>
    </xf>
    <xf numFmtId="0" fontId="2" fillId="5" borderId="59" xfId="0" applyFont="1" applyFill="1" applyBorder="1" applyAlignment="1">
      <alignment vertical="center" wrapText="1"/>
    </xf>
    <xf numFmtId="0" fontId="2" fillId="5" borderId="57" xfId="0" applyFont="1" applyFill="1" applyBorder="1" applyAlignment="1">
      <alignment vertical="center" wrapText="1"/>
    </xf>
    <xf numFmtId="0" fontId="1" fillId="5" borderId="58" xfId="0" applyFont="1" applyFill="1" applyBorder="1" applyAlignment="1">
      <alignment vertical="center" wrapText="1"/>
    </xf>
    <xf numFmtId="0" fontId="1" fillId="5" borderId="59" xfId="0" applyFont="1" applyFill="1" applyBorder="1" applyAlignment="1">
      <alignment vertical="center" wrapText="1"/>
    </xf>
    <xf numFmtId="0" fontId="1" fillId="5" borderId="57" xfId="0" applyFont="1" applyFill="1" applyBorder="1" applyAlignment="1">
      <alignment vertical="center" wrapText="1"/>
    </xf>
    <xf numFmtId="0" fontId="1" fillId="5" borderId="59" xfId="0" applyFont="1" applyFill="1" applyBorder="1" applyAlignment="1">
      <alignment vertical="center"/>
    </xf>
    <xf numFmtId="0" fontId="0" fillId="0" borderId="0" xfId="0" applyAlignment="1">
      <alignment horizontal="center"/>
    </xf>
    <xf numFmtId="0" fontId="19" fillId="0" borderId="0" xfId="0" applyFont="1" applyAlignment="1">
      <alignment horizontal="center" vertical="center" textRotation="90" wrapText="1"/>
    </xf>
    <xf numFmtId="0" fontId="0" fillId="0" borderId="13" xfId="0" applyBorder="1" applyAlignment="1">
      <alignment horizontal="center"/>
    </xf>
    <xf numFmtId="0" fontId="0" fillId="0" borderId="12" xfId="0" applyBorder="1" applyAlignment="1">
      <alignment horizontal="center"/>
    </xf>
    <xf numFmtId="0" fontId="0" fillId="0" borderId="11" xfId="0" applyBorder="1" applyAlignment="1">
      <alignment horizontal="center"/>
    </xf>
    <xf numFmtId="0" fontId="19" fillId="15" borderId="8" xfId="0" applyFont="1" applyFill="1" applyBorder="1" applyAlignment="1">
      <alignment horizontal="center" vertical="center" textRotation="90" wrapText="1"/>
    </xf>
    <xf numFmtId="0" fontId="19" fillId="15" borderId="7" xfId="0" applyFont="1" applyFill="1" applyBorder="1" applyAlignment="1">
      <alignment horizontal="center" vertical="center" textRotation="90" wrapText="1"/>
    </xf>
    <xf numFmtId="0" fontId="0" fillId="0" borderId="14" xfId="0" applyBorder="1" applyAlignment="1">
      <alignment horizontal="center"/>
    </xf>
    <xf numFmtId="0" fontId="19" fillId="16" borderId="6" xfId="0" applyFont="1" applyFill="1" applyBorder="1" applyAlignment="1">
      <alignment horizontal="center" vertical="center" textRotation="90" wrapText="1"/>
    </xf>
    <xf numFmtId="0" fontId="19" fillId="16" borderId="7" xfId="0" applyFont="1" applyFill="1" applyBorder="1" applyAlignment="1">
      <alignment horizontal="center" vertical="center" textRotation="90" wrapText="1"/>
    </xf>
    <xf numFmtId="0" fontId="19" fillId="16" borderId="8" xfId="0" applyFont="1" applyFill="1" applyBorder="1" applyAlignment="1">
      <alignment horizontal="center" vertical="center" textRotation="90" wrapText="1"/>
    </xf>
    <xf numFmtId="0" fontId="19" fillId="8" borderId="6" xfId="0" applyFont="1" applyFill="1" applyBorder="1" applyAlignment="1">
      <alignment horizontal="center" vertical="center" textRotation="90" wrapText="1"/>
    </xf>
    <xf numFmtId="0" fontId="19" fillId="8" borderId="7" xfId="0" applyFont="1" applyFill="1" applyBorder="1" applyAlignment="1">
      <alignment horizontal="center" vertical="center" textRotation="90" wrapText="1"/>
    </xf>
    <xf numFmtId="0" fontId="19" fillId="8" borderId="8" xfId="0" applyFont="1" applyFill="1" applyBorder="1" applyAlignment="1">
      <alignment horizontal="center" vertical="center" textRotation="90" wrapText="1"/>
    </xf>
    <xf numFmtId="0" fontId="19" fillId="0" borderId="7" xfId="0" applyFont="1" applyBorder="1" applyAlignment="1">
      <alignment horizontal="center" vertical="center" textRotation="90" wrapText="1"/>
    </xf>
    <xf numFmtId="0" fontId="0" fillId="0" borderId="7" xfId="0" applyBorder="1" applyAlignment="1">
      <alignment horizontal="center" vertical="center" textRotation="90" wrapText="1"/>
    </xf>
    <xf numFmtId="0" fontId="19" fillId="17" borderId="20" xfId="0" applyFont="1" applyFill="1" applyBorder="1" applyAlignment="1">
      <alignment horizontal="center" vertical="center" textRotation="90" wrapText="1"/>
    </xf>
    <xf numFmtId="0" fontId="19" fillId="17" borderId="7" xfId="0" applyFont="1" applyFill="1" applyBorder="1" applyAlignment="1">
      <alignment horizontal="center" vertical="center" textRotation="90" wrapText="1"/>
    </xf>
    <xf numFmtId="164" fontId="19" fillId="8" borderId="29" xfId="0" applyNumberFormat="1" applyFont="1" applyFill="1" applyBorder="1" applyAlignment="1">
      <alignment horizontal="center" vertical="center"/>
    </xf>
    <xf numFmtId="164" fontId="0" fillId="4" borderId="25" xfId="0" applyNumberFormat="1" applyFill="1" applyBorder="1" applyAlignment="1">
      <alignment horizontal="center" vertical="center"/>
    </xf>
    <xf numFmtId="164" fontId="0" fillId="0" borderId="25" xfId="0" applyNumberFormat="1" applyBorder="1" applyAlignment="1">
      <alignment horizontal="center" vertical="center"/>
    </xf>
    <xf numFmtId="0" fontId="0" fillId="4" borderId="0" xfId="0" applyFill="1" applyAlignment="1">
      <alignment horizontal="center" vertical="center"/>
    </xf>
    <xf numFmtId="164" fontId="0" fillId="4" borderId="0" xfId="0" applyNumberFormat="1" applyFill="1" applyAlignment="1">
      <alignment horizontal="center" vertical="center"/>
    </xf>
    <xf numFmtId="164" fontId="0" fillId="4" borderId="20" xfId="0" applyNumberFormat="1" applyFill="1" applyBorder="1" applyAlignment="1">
      <alignment horizontal="center" vertical="center"/>
    </xf>
    <xf numFmtId="164" fontId="0" fillId="4" borderId="14" xfId="0" applyNumberFormat="1" applyFill="1" applyBorder="1" applyAlignment="1">
      <alignment horizontal="center" vertical="center"/>
    </xf>
    <xf numFmtId="0" fontId="0" fillId="4" borderId="6" xfId="0" applyFill="1" applyBorder="1" applyAlignment="1">
      <alignment horizontal="center" vertical="center"/>
    </xf>
    <xf numFmtId="0" fontId="0" fillId="4" borderId="11" xfId="0" applyFill="1" applyBorder="1" applyAlignment="1">
      <alignment horizontal="center" vertical="center"/>
    </xf>
    <xf numFmtId="0" fontId="0" fillId="4" borderId="7" xfId="0" applyFill="1" applyBorder="1" applyAlignment="1">
      <alignment horizontal="center" vertical="center"/>
    </xf>
    <xf numFmtId="0" fontId="0" fillId="4" borderId="12" xfId="0" applyFill="1" applyBorder="1" applyAlignment="1">
      <alignment horizontal="center" vertical="center"/>
    </xf>
    <xf numFmtId="165" fontId="0" fillId="4" borderId="8" xfId="0" applyNumberFormat="1" applyFill="1" applyBorder="1" applyAlignment="1">
      <alignment horizontal="center" vertical="center"/>
    </xf>
    <xf numFmtId="165" fontId="0" fillId="4" borderId="0" xfId="0" applyNumberFormat="1" applyFill="1" applyAlignment="1">
      <alignment horizontal="center" vertical="center"/>
    </xf>
    <xf numFmtId="165" fontId="0" fillId="4" borderId="13" xfId="0" applyNumberFormat="1" applyFill="1" applyBorder="1" applyAlignment="1">
      <alignment horizontal="center" vertical="center"/>
    </xf>
    <xf numFmtId="0" fontId="0" fillId="4" borderId="8" xfId="0" applyFill="1" applyBorder="1" applyAlignment="1">
      <alignment horizontal="center" vertical="center"/>
    </xf>
    <xf numFmtId="0" fontId="0" fillId="4" borderId="13" xfId="0" applyFill="1" applyBorder="1" applyAlignment="1">
      <alignment horizontal="center" vertical="center"/>
    </xf>
    <xf numFmtId="0" fontId="0" fillId="0" borderId="4" xfId="0" applyBorder="1" applyAlignment="1">
      <alignment horizontal="center" vertical="center"/>
    </xf>
    <xf numFmtId="164" fontId="0" fillId="0" borderId="31" xfId="0" applyNumberFormat="1" applyBorder="1" applyAlignment="1">
      <alignment horizontal="center" vertical="center"/>
    </xf>
    <xf numFmtId="0" fontId="0" fillId="4" borderId="22" xfId="0" applyFill="1" applyBorder="1" applyAlignment="1">
      <alignment horizontal="center" vertical="center"/>
    </xf>
    <xf numFmtId="0" fontId="0" fillId="0" borderId="22" xfId="0" applyBorder="1" applyAlignment="1">
      <alignment horizontal="center" vertical="center"/>
    </xf>
    <xf numFmtId="0" fontId="1" fillId="5" borderId="0" xfId="0" applyFont="1" applyFill="1" applyAlignment="1" applyProtection="1">
      <alignment vertical="center" wrapText="1"/>
      <protection locked="0"/>
    </xf>
    <xf numFmtId="0" fontId="27" fillId="3" borderId="0" xfId="0" applyFont="1" applyFill="1" applyAlignment="1">
      <alignment vertical="center"/>
    </xf>
    <xf numFmtId="0" fontId="3" fillId="4" borderId="0" xfId="0" applyFont="1" applyFill="1" applyAlignment="1">
      <alignment horizontal="center" vertical="center"/>
    </xf>
    <xf numFmtId="0" fontId="2" fillId="5" borderId="0" xfId="0" applyFont="1" applyFill="1" applyAlignment="1">
      <alignment horizontal="left" vertical="center"/>
    </xf>
    <xf numFmtId="0" fontId="1" fillId="5" borderId="1" xfId="0" applyFont="1" applyFill="1" applyBorder="1" applyAlignment="1">
      <alignment horizontal="left" vertical="center"/>
    </xf>
    <xf numFmtId="0" fontId="3" fillId="3" borderId="0" xfId="0" applyFont="1" applyFill="1" applyAlignment="1">
      <alignment horizontal="center" vertical="center"/>
    </xf>
    <xf numFmtId="0" fontId="2" fillId="5" borderId="0" xfId="0" applyFont="1" applyFill="1" applyAlignment="1">
      <alignment horizontal="center" vertical="center"/>
    </xf>
    <xf numFmtId="0" fontId="2" fillId="4" borderId="0" xfId="0" applyFont="1" applyFill="1" applyAlignment="1">
      <alignment horizontal="center" vertical="center"/>
    </xf>
    <xf numFmtId="0" fontId="1" fillId="5" borderId="1" xfId="0" applyFont="1" applyFill="1" applyBorder="1" applyAlignment="1" applyProtection="1">
      <alignment horizontal="left" vertical="center"/>
      <protection locked="0"/>
    </xf>
    <xf numFmtId="0" fontId="2" fillId="5" borderId="0" xfId="0" applyFont="1" applyFill="1" applyAlignment="1">
      <alignment horizontal="right" vertical="center"/>
    </xf>
    <xf numFmtId="164" fontId="1" fillId="5" borderId="1" xfId="0" applyNumberFormat="1" applyFont="1" applyFill="1" applyBorder="1" applyAlignment="1">
      <alignment horizontal="center" vertical="center"/>
    </xf>
    <xf numFmtId="165" fontId="1" fillId="5" borderId="1" xfId="0" applyNumberFormat="1" applyFont="1" applyFill="1" applyBorder="1" applyAlignment="1">
      <alignment horizontal="center" vertical="center"/>
    </xf>
    <xf numFmtId="0" fontId="6" fillId="5" borderId="0" xfId="1" applyFont="1" applyFill="1" applyAlignment="1" applyProtection="1">
      <alignment horizontal="left"/>
    </xf>
    <xf numFmtId="0" fontId="3" fillId="5" borderId="0" xfId="0" applyFont="1" applyFill="1" applyAlignment="1">
      <alignment horizontal="left" vertical="center" wrapText="1"/>
    </xf>
    <xf numFmtId="0" fontId="1" fillId="5" borderId="22" xfId="0" applyFont="1" applyFill="1" applyBorder="1" applyAlignment="1" applyProtection="1">
      <alignment horizontal="left" vertical="top" wrapText="1"/>
      <protection locked="0"/>
    </xf>
    <xf numFmtId="0" fontId="1" fillId="5" borderId="5" xfId="0" applyFont="1" applyFill="1" applyBorder="1" applyAlignment="1" applyProtection="1">
      <alignment horizontal="left" vertical="top" wrapText="1"/>
      <protection locked="0"/>
    </xf>
    <xf numFmtId="0" fontId="1" fillId="5" borderId="25" xfId="0" applyFont="1" applyFill="1" applyBorder="1" applyAlignment="1" applyProtection="1">
      <alignment horizontal="left" vertical="top" wrapText="1"/>
      <protection locked="0"/>
    </xf>
    <xf numFmtId="0" fontId="8" fillId="5" borderId="3" xfId="0" applyFont="1" applyFill="1" applyBorder="1" applyAlignment="1">
      <alignment horizontal="left" vertical="center"/>
    </xf>
    <xf numFmtId="0" fontId="2" fillId="3" borderId="7" xfId="0" applyFont="1" applyFill="1" applyBorder="1" applyAlignment="1">
      <alignment horizontal="center" vertical="center" wrapText="1"/>
    </xf>
    <xf numFmtId="49" fontId="13" fillId="5" borderId="2" xfId="0" applyNumberFormat="1" applyFont="1" applyFill="1" applyBorder="1" applyAlignment="1" applyProtection="1">
      <alignment horizontal="left" vertical="center" wrapText="1"/>
      <protection locked="0"/>
    </xf>
    <xf numFmtId="0" fontId="14" fillId="5" borderId="37"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40"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1" xfId="0" applyFont="1" applyFill="1" applyBorder="1" applyAlignment="1">
      <alignment horizontal="center" vertical="center" wrapText="1"/>
    </xf>
    <xf numFmtId="0" fontId="14" fillId="5" borderId="42" xfId="0" applyFont="1" applyFill="1" applyBorder="1" applyAlignment="1">
      <alignment horizontal="center" vertical="center" wrapText="1"/>
    </xf>
    <xf numFmtId="0" fontId="14" fillId="5" borderId="43" xfId="0" applyFont="1" applyFill="1" applyBorder="1" applyAlignment="1">
      <alignment horizontal="center" vertical="center" wrapText="1"/>
    </xf>
    <xf numFmtId="0" fontId="14" fillId="5" borderId="44" xfId="0" applyFont="1" applyFill="1" applyBorder="1" applyAlignment="1">
      <alignment horizontal="center" vertical="center" wrapText="1"/>
    </xf>
    <xf numFmtId="0" fontId="17" fillId="10" borderId="24" xfId="0" applyFont="1" applyFill="1" applyBorder="1" applyAlignment="1">
      <alignment horizontal="center" vertical="center" wrapText="1"/>
    </xf>
    <xf numFmtId="0" fontId="17" fillId="10" borderId="18" xfId="0" applyFont="1" applyFill="1" applyBorder="1" applyAlignment="1">
      <alignment horizontal="center" vertical="center" wrapText="1"/>
    </xf>
    <xf numFmtId="0" fontId="17" fillId="10" borderId="36" xfId="0" applyFont="1" applyFill="1" applyBorder="1" applyAlignment="1">
      <alignment horizontal="center" vertical="center" wrapText="1"/>
    </xf>
    <xf numFmtId="0" fontId="3" fillId="5" borderId="0" xfId="0" applyFont="1" applyFill="1" applyAlignment="1">
      <alignment horizontal="right" vertical="center"/>
    </xf>
    <xf numFmtId="49" fontId="13" fillId="5" borderId="2" xfId="0" applyNumberFormat="1" applyFont="1" applyFill="1" applyBorder="1" applyAlignment="1" applyProtection="1">
      <alignment horizontal="center" vertical="center" wrapText="1"/>
      <protection locked="0"/>
    </xf>
    <xf numFmtId="164" fontId="13" fillId="5" borderId="2" xfId="0" applyNumberFormat="1" applyFont="1" applyFill="1" applyBorder="1" applyAlignment="1">
      <alignment horizontal="center" vertical="center" wrapText="1"/>
    </xf>
    <xf numFmtId="164" fontId="13" fillId="5" borderId="10" xfId="0" applyNumberFormat="1" applyFont="1" applyFill="1" applyBorder="1" applyAlignment="1">
      <alignment horizontal="center" vertical="center" wrapText="1"/>
    </xf>
    <xf numFmtId="0" fontId="13" fillId="5" borderId="2" xfId="0" applyFont="1" applyFill="1" applyBorder="1" applyAlignment="1" applyProtection="1">
      <alignment horizontal="center" vertical="center" wrapText="1"/>
      <protection locked="0"/>
    </xf>
    <xf numFmtId="164" fontId="13" fillId="5" borderId="2" xfId="0" applyNumberFormat="1" applyFont="1" applyFill="1" applyBorder="1" applyAlignment="1" applyProtection="1">
      <alignment horizontal="center" vertical="center" wrapText="1"/>
      <protection locked="0"/>
    </xf>
    <xf numFmtId="0" fontId="2" fillId="3" borderId="6" xfId="0" applyFont="1" applyFill="1" applyBorder="1" applyAlignment="1">
      <alignment horizontal="center" vertical="center" wrapText="1"/>
    </xf>
    <xf numFmtId="49" fontId="13" fillId="5" borderId="9" xfId="0" applyNumberFormat="1" applyFont="1" applyFill="1" applyBorder="1" applyAlignment="1" applyProtection="1">
      <alignment horizontal="center" vertical="center" wrapText="1"/>
      <protection locked="0"/>
    </xf>
    <xf numFmtId="49" fontId="1" fillId="5" borderId="9" xfId="0" applyNumberFormat="1" applyFont="1" applyFill="1" applyBorder="1" applyAlignment="1" applyProtection="1">
      <alignment horizontal="center" vertical="center"/>
      <protection locked="0"/>
    </xf>
    <xf numFmtId="49" fontId="1" fillId="5" borderId="2" xfId="0" applyNumberFormat="1" applyFont="1" applyFill="1" applyBorder="1" applyAlignment="1" applyProtection="1">
      <alignment horizontal="center" vertical="center"/>
      <protection locked="0"/>
    </xf>
    <xf numFmtId="14" fontId="1" fillId="5" borderId="2" xfId="0" applyNumberFormat="1" applyFont="1" applyFill="1" applyBorder="1" applyAlignment="1" applyProtection="1">
      <alignment horizontal="center" vertical="center"/>
      <protection locked="0"/>
    </xf>
    <xf numFmtId="2" fontId="1" fillId="5" borderId="2"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wrapText="1"/>
      <protection locked="0"/>
    </xf>
    <xf numFmtId="0" fontId="2" fillId="3" borderId="8" xfId="0" applyFont="1" applyFill="1" applyBorder="1" applyAlignment="1">
      <alignment horizontal="center" vertical="center" wrapText="1"/>
    </xf>
    <xf numFmtId="0" fontId="6" fillId="5" borderId="0" xfId="0" applyFont="1" applyFill="1" applyAlignment="1">
      <alignment horizontal="left" wrapText="1"/>
    </xf>
    <xf numFmtId="0" fontId="3" fillId="3" borderId="16" xfId="0" applyFont="1" applyFill="1" applyBorder="1" applyAlignment="1">
      <alignment horizontal="center" vertical="center"/>
    </xf>
    <xf numFmtId="2" fontId="1" fillId="5" borderId="7" xfId="0" applyNumberFormat="1" applyFont="1" applyFill="1" applyBorder="1" applyAlignment="1" applyProtection="1">
      <alignment horizontal="center" vertical="center"/>
      <protection locked="0"/>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164" fontId="1" fillId="5" borderId="7" xfId="0" applyNumberFormat="1" applyFont="1" applyFill="1" applyBorder="1" applyAlignment="1">
      <alignment horizontal="center" vertical="center"/>
    </xf>
    <xf numFmtId="164" fontId="1" fillId="5" borderId="8" xfId="0" applyNumberFormat="1" applyFont="1" applyFill="1" applyBorder="1" applyAlignment="1">
      <alignment horizontal="center" vertical="center"/>
    </xf>
    <xf numFmtId="164" fontId="15" fillId="3" borderId="16" xfId="0" applyNumberFormat="1" applyFont="1" applyFill="1" applyBorder="1" applyAlignment="1">
      <alignment horizontal="center" vertical="center"/>
    </xf>
    <xf numFmtId="164" fontId="1" fillId="5" borderId="7" xfId="0" applyNumberFormat="1" applyFont="1" applyFill="1" applyBorder="1" applyAlignment="1" applyProtection="1">
      <alignment horizontal="center" vertical="center"/>
      <protection locked="0"/>
    </xf>
    <xf numFmtId="164" fontId="1" fillId="5" borderId="22" xfId="0" applyNumberFormat="1" applyFont="1" applyFill="1" applyBorder="1" applyAlignment="1">
      <alignment horizontal="center" vertical="center"/>
    </xf>
    <xf numFmtId="164" fontId="1" fillId="5" borderId="5" xfId="0" applyNumberFormat="1" applyFont="1" applyFill="1" applyBorder="1" applyAlignment="1">
      <alignment horizontal="center" vertical="center"/>
    </xf>
    <xf numFmtId="164" fontId="1" fillId="5" borderId="48" xfId="0" applyNumberFormat="1" applyFont="1" applyFill="1" applyBorder="1" applyAlignment="1">
      <alignment horizontal="center" vertical="center"/>
    </xf>
    <xf numFmtId="0" fontId="2" fillId="3" borderId="15" xfId="0" applyFont="1" applyFill="1" applyBorder="1" applyAlignment="1">
      <alignment horizontal="center" vertical="center"/>
    </xf>
    <xf numFmtId="49" fontId="1" fillId="5" borderId="6" xfId="0" applyNumberFormat="1" applyFont="1" applyFill="1" applyBorder="1" applyAlignment="1" applyProtection="1">
      <alignment horizontal="center" vertical="center"/>
      <protection locked="0"/>
    </xf>
    <xf numFmtId="49" fontId="1" fillId="5" borderId="7" xfId="0" applyNumberFormat="1" applyFont="1" applyFill="1" applyBorder="1" applyAlignment="1" applyProtection="1">
      <alignment horizontal="center" vertical="center"/>
      <protection locked="0"/>
    </xf>
    <xf numFmtId="164" fontId="1" fillId="5" borderId="2" xfId="0" applyNumberFormat="1" applyFont="1" applyFill="1" applyBorder="1" applyAlignment="1" applyProtection="1">
      <alignment horizontal="center" vertical="center"/>
      <protection locked="0"/>
    </xf>
    <xf numFmtId="0" fontId="4" fillId="5" borderId="0" xfId="0" applyFont="1" applyFill="1" applyAlignment="1">
      <alignment horizontal="left" vertical="center" wrapText="1"/>
    </xf>
    <xf numFmtId="0" fontId="5" fillId="5" borderId="0" xfId="0" applyFont="1" applyFill="1" applyAlignment="1">
      <alignment horizontal="left" vertical="top" wrapText="1"/>
    </xf>
    <xf numFmtId="0" fontId="10" fillId="5" borderId="0" xfId="0" applyFont="1" applyFill="1" applyAlignment="1">
      <alignment horizontal="left" vertical="center" wrapText="1"/>
    </xf>
    <xf numFmtId="49" fontId="13" fillId="5" borderId="11" xfId="0" applyNumberFormat="1" applyFont="1" applyFill="1" applyBorder="1" applyAlignment="1" applyProtection="1">
      <alignment horizontal="center" vertical="center" wrapText="1"/>
      <protection locked="0"/>
    </xf>
    <xf numFmtId="49" fontId="13" fillId="5" borderId="12" xfId="0" applyNumberFormat="1" applyFont="1" applyFill="1" applyBorder="1" applyAlignment="1" applyProtection="1">
      <alignment horizontal="center" vertical="center" wrapText="1"/>
      <protection locked="0"/>
    </xf>
    <xf numFmtId="164" fontId="13" fillId="5" borderId="12" xfId="0" applyNumberFormat="1" applyFont="1" applyFill="1" applyBorder="1" applyAlignment="1" applyProtection="1">
      <alignment horizontal="center" vertical="center" wrapText="1"/>
      <protection locked="0"/>
    </xf>
    <xf numFmtId="164" fontId="13" fillId="5" borderId="12" xfId="0" applyNumberFormat="1" applyFont="1" applyFill="1" applyBorder="1" applyAlignment="1">
      <alignment horizontal="center" vertical="center" wrapText="1"/>
    </xf>
    <xf numFmtId="164" fontId="13" fillId="5" borderId="13" xfId="0" applyNumberFormat="1" applyFont="1" applyFill="1" applyBorder="1" applyAlignment="1">
      <alignment horizontal="center" vertical="center" wrapText="1"/>
    </xf>
    <xf numFmtId="0" fontId="12" fillId="5" borderId="0" xfId="0" applyFont="1" applyFill="1" applyAlignment="1">
      <alignment horizontal="right" vertical="center" wrapText="1"/>
    </xf>
    <xf numFmtId="0" fontId="14" fillId="5" borderId="3" xfId="0" applyFont="1" applyFill="1" applyBorder="1" applyAlignment="1">
      <alignment horizontal="center" vertical="top" wrapText="1"/>
    </xf>
    <xf numFmtId="0" fontId="6" fillId="5" borderId="1" xfId="0" applyFont="1" applyFill="1" applyBorder="1" applyAlignment="1">
      <alignment horizontal="center" vertical="center" wrapText="1"/>
    </xf>
    <xf numFmtId="0" fontId="16" fillId="5" borderId="1" xfId="0" applyFont="1" applyFill="1" applyBorder="1" applyAlignment="1" applyProtection="1">
      <alignment horizontal="center" vertical="center" wrapText="1"/>
      <protection locked="0"/>
    </xf>
    <xf numFmtId="164" fontId="15" fillId="5" borderId="0" xfId="0" applyNumberFormat="1" applyFont="1" applyFill="1" applyAlignment="1">
      <alignment horizontal="center" vertical="center" wrapText="1"/>
    </xf>
    <xf numFmtId="14" fontId="13" fillId="5" borderId="12" xfId="0" applyNumberFormat="1" applyFont="1" applyFill="1" applyBorder="1" applyAlignment="1" applyProtection="1">
      <alignment horizontal="center" vertical="center" wrapText="1"/>
      <protection locked="0"/>
    </xf>
    <xf numFmtId="14" fontId="1" fillId="5" borderId="7" xfId="0" applyNumberFormat="1" applyFont="1" applyFill="1" applyBorder="1" applyAlignment="1" applyProtection="1">
      <alignment horizontal="center" vertical="center"/>
      <protection locked="0"/>
    </xf>
    <xf numFmtId="49" fontId="13" fillId="5" borderId="12" xfId="0" applyNumberFormat="1" applyFont="1" applyFill="1" applyBorder="1" applyAlignment="1" applyProtection="1">
      <alignment horizontal="left" vertical="center" wrapText="1"/>
      <protection locked="0"/>
    </xf>
    <xf numFmtId="0" fontId="13" fillId="5" borderId="12" xfId="0" applyFont="1" applyFill="1" applyBorder="1" applyAlignment="1" applyProtection="1">
      <alignment horizontal="center" vertical="center" wrapText="1"/>
      <protection locked="0"/>
    </xf>
    <xf numFmtId="14" fontId="6" fillId="5" borderId="1" xfId="0" applyNumberFormat="1" applyFont="1" applyFill="1" applyBorder="1" applyAlignment="1" applyProtection="1">
      <alignment horizontal="center" vertical="center" wrapText="1"/>
      <protection locked="0"/>
    </xf>
    <xf numFmtId="49" fontId="1" fillId="5" borderId="12" xfId="0" applyNumberFormat="1" applyFont="1" applyFill="1" applyBorder="1" applyAlignment="1" applyProtection="1">
      <alignment horizontal="center" vertical="center"/>
      <protection locked="0"/>
    </xf>
    <xf numFmtId="49" fontId="1" fillId="5" borderId="11" xfId="0" applyNumberFormat="1" applyFont="1" applyFill="1" applyBorder="1" applyAlignment="1" applyProtection="1">
      <alignment horizontal="center" vertical="center"/>
      <protection locked="0"/>
    </xf>
    <xf numFmtId="14" fontId="1" fillId="5" borderId="12" xfId="0" applyNumberFormat="1" applyFont="1" applyFill="1" applyBorder="1" applyAlignment="1" applyProtection="1">
      <alignment horizontal="center" vertical="center"/>
      <protection locked="0"/>
    </xf>
    <xf numFmtId="2" fontId="1" fillId="5" borderId="12" xfId="0" applyNumberFormat="1" applyFont="1" applyFill="1" applyBorder="1" applyAlignment="1" applyProtection="1">
      <alignment horizontal="center" vertical="center"/>
      <protection locked="0"/>
    </xf>
    <xf numFmtId="164" fontId="1" fillId="5" borderId="12" xfId="0" applyNumberFormat="1" applyFont="1" applyFill="1" applyBorder="1" applyAlignment="1" applyProtection="1">
      <alignment horizontal="center" vertical="center"/>
      <protection locked="0"/>
    </xf>
    <xf numFmtId="164" fontId="1" fillId="5" borderId="23" xfId="0" applyNumberFormat="1" applyFont="1" applyFill="1" applyBorder="1" applyAlignment="1">
      <alignment horizontal="center" vertical="center"/>
    </xf>
    <xf numFmtId="164" fontId="1" fillId="5" borderId="32" xfId="0" applyNumberFormat="1" applyFont="1" applyFill="1" applyBorder="1" applyAlignment="1">
      <alignment horizontal="center" vertical="center"/>
    </xf>
    <xf numFmtId="164" fontId="1" fillId="5" borderId="49" xfId="0" applyNumberFormat="1" applyFont="1" applyFill="1" applyBorder="1" applyAlignment="1">
      <alignment horizontal="center" vertical="center"/>
    </xf>
    <xf numFmtId="164" fontId="6" fillId="5" borderId="19" xfId="0" applyNumberFormat="1" applyFont="1" applyFill="1" applyBorder="1" applyAlignment="1">
      <alignment horizontal="center" vertical="center"/>
    </xf>
    <xf numFmtId="164" fontId="6" fillId="5" borderId="23" xfId="0" applyNumberFormat="1" applyFont="1" applyFill="1" applyBorder="1" applyAlignment="1">
      <alignment horizontal="center" vertical="center"/>
    </xf>
    <xf numFmtId="164" fontId="6" fillId="5" borderId="32" xfId="0" applyNumberFormat="1" applyFont="1" applyFill="1" applyBorder="1" applyAlignment="1">
      <alignment horizontal="center" vertical="center"/>
    </xf>
    <xf numFmtId="164" fontId="6" fillId="5" borderId="14" xfId="0" applyNumberFormat="1" applyFont="1" applyFill="1" applyBorder="1" applyAlignment="1">
      <alignment horizontal="center" vertical="center"/>
    </xf>
    <xf numFmtId="164" fontId="6" fillId="5" borderId="12" xfId="0" applyNumberFormat="1" applyFont="1" applyFill="1" applyBorder="1" applyAlignment="1">
      <alignment horizontal="center" vertical="center"/>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164" fontId="20" fillId="5" borderId="19" xfId="0" applyNumberFormat="1" applyFont="1" applyFill="1" applyBorder="1" applyAlignment="1">
      <alignment horizontal="center" vertical="center"/>
    </xf>
    <xf numFmtId="164" fontId="20" fillId="5" borderId="46" xfId="0" applyNumberFormat="1" applyFont="1" applyFill="1" applyBorder="1" applyAlignment="1">
      <alignment horizontal="center" vertical="center"/>
    </xf>
    <xf numFmtId="164" fontId="20" fillId="5" borderId="12" xfId="0" applyNumberFormat="1" applyFont="1" applyFill="1" applyBorder="1" applyAlignment="1">
      <alignment horizontal="center" vertical="center"/>
    </xf>
    <xf numFmtId="164" fontId="20" fillId="5" borderId="13" xfId="0" applyNumberFormat="1" applyFont="1" applyFill="1" applyBorder="1" applyAlignment="1">
      <alignment horizontal="center" vertical="center"/>
    </xf>
    <xf numFmtId="0" fontId="14" fillId="5" borderId="11" xfId="0" applyFont="1" applyFill="1" applyBorder="1" applyAlignment="1">
      <alignment horizontal="center" vertical="center"/>
    </xf>
    <xf numFmtId="0" fontId="14" fillId="5" borderId="12" xfId="0" applyFont="1" applyFill="1" applyBorder="1" applyAlignment="1">
      <alignment horizontal="center" vertical="center"/>
    </xf>
    <xf numFmtId="0" fontId="14" fillId="5" borderId="45" xfId="0" applyFont="1" applyFill="1" applyBorder="1" applyAlignment="1">
      <alignment horizontal="center" vertical="center"/>
    </xf>
    <xf numFmtId="0" fontId="14" fillId="5" borderId="19" xfId="0" applyFont="1" applyFill="1" applyBorder="1" applyAlignment="1">
      <alignment horizontal="center" vertical="center"/>
    </xf>
    <xf numFmtId="0" fontId="14" fillId="3" borderId="6" xfId="0" applyFont="1" applyFill="1" applyBorder="1" applyAlignment="1">
      <alignment horizontal="center" vertical="center" wrapText="1"/>
    </xf>
    <xf numFmtId="0" fontId="14" fillId="3" borderId="11" xfId="0" applyFont="1" applyFill="1" applyBorder="1" applyAlignment="1">
      <alignment horizontal="center" vertical="center" wrapText="1"/>
    </xf>
    <xf numFmtId="164" fontId="6" fillId="5" borderId="21" xfId="0" applyNumberFormat="1" applyFont="1" applyFill="1" applyBorder="1" applyAlignment="1">
      <alignment horizontal="center" vertical="center"/>
    </xf>
    <xf numFmtId="164" fontId="6" fillId="5" borderId="47" xfId="0" applyNumberFormat="1" applyFont="1" applyFill="1" applyBorder="1" applyAlignment="1">
      <alignment horizontal="center" vertical="center"/>
    </xf>
    <xf numFmtId="164" fontId="6" fillId="5" borderId="20" xfId="0" applyNumberFormat="1" applyFont="1" applyFill="1" applyBorder="1" applyAlignment="1">
      <alignment horizontal="center" vertical="center"/>
    </xf>
    <xf numFmtId="164" fontId="6" fillId="5" borderId="4" xfId="0" applyNumberFormat="1" applyFont="1" applyFill="1" applyBorder="1" applyAlignment="1">
      <alignment horizontal="center" vertical="center"/>
    </xf>
    <xf numFmtId="164" fontId="6" fillId="5" borderId="1" xfId="0" applyNumberFormat="1" applyFont="1" applyFill="1" applyBorder="1" applyAlignment="1">
      <alignment horizontal="center" vertical="center"/>
    </xf>
    <xf numFmtId="164" fontId="6" fillId="5" borderId="31" xfId="0" applyNumberFormat="1" applyFont="1" applyFill="1" applyBorder="1" applyAlignment="1">
      <alignment horizontal="center" vertical="center"/>
    </xf>
    <xf numFmtId="0" fontId="14" fillId="3" borderId="7" xfId="0" applyFont="1" applyFill="1" applyBorder="1" applyAlignment="1">
      <alignment horizontal="center" vertical="center"/>
    </xf>
    <xf numFmtId="0" fontId="14" fillId="3" borderId="12" xfId="0" applyFont="1" applyFill="1" applyBorder="1" applyAlignment="1">
      <alignment horizontal="center" vertical="center"/>
    </xf>
    <xf numFmtId="0" fontId="6" fillId="5" borderId="1" xfId="0" applyFont="1" applyFill="1" applyBorder="1" applyAlignment="1" applyProtection="1">
      <alignment horizontal="center" vertical="center" wrapText="1"/>
      <protection locked="0"/>
    </xf>
    <xf numFmtId="0" fontId="14" fillId="5" borderId="0" xfId="0" applyFont="1" applyFill="1" applyAlignment="1">
      <alignment horizontal="center" vertical="top" wrapText="1"/>
    </xf>
    <xf numFmtId="0" fontId="17" fillId="10" borderId="33" xfId="0" applyFont="1" applyFill="1" applyBorder="1" applyAlignment="1">
      <alignment horizontal="center" vertical="center" wrapText="1"/>
    </xf>
    <xf numFmtId="0" fontId="17" fillId="10" borderId="34" xfId="0" applyFont="1" applyFill="1" applyBorder="1" applyAlignment="1">
      <alignment horizontal="center" vertical="center" wrapText="1"/>
    </xf>
    <xf numFmtId="0" fontId="17" fillId="10" borderId="35" xfId="0" applyFont="1" applyFill="1" applyBorder="1" applyAlignment="1">
      <alignment horizontal="center" vertical="center" wrapText="1"/>
    </xf>
    <xf numFmtId="0" fontId="1" fillId="4" borderId="2" xfId="0" applyFont="1" applyFill="1" applyBorder="1" applyAlignment="1" applyProtection="1">
      <alignment horizontal="center" vertical="center"/>
      <protection locked="0"/>
    </xf>
    <xf numFmtId="0" fontId="1" fillId="4" borderId="10" xfId="0" applyFont="1" applyFill="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4" borderId="14" xfId="0" applyFont="1" applyFill="1" applyBorder="1" applyAlignment="1" applyProtection="1">
      <alignment horizontal="center" vertical="center"/>
      <protection locked="0"/>
    </xf>
    <xf numFmtId="0" fontId="1" fillId="4" borderId="12" xfId="0" applyFont="1" applyFill="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4" borderId="13" xfId="0" applyFont="1" applyFill="1" applyBorder="1" applyAlignment="1" applyProtection="1">
      <alignment horizontal="center" vertical="center"/>
      <protection locked="0"/>
    </xf>
    <xf numFmtId="0" fontId="1" fillId="4" borderId="25" xfId="0" applyFont="1" applyFill="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2" fillId="3" borderId="9"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13" borderId="29" xfId="0" applyFont="1" applyFill="1" applyBorder="1" applyAlignment="1">
      <alignment horizontal="center" vertical="center" wrapText="1"/>
    </xf>
    <xf numFmtId="0" fontId="2" fillId="13" borderId="27" xfId="0" applyFont="1" applyFill="1" applyBorder="1" applyAlignment="1">
      <alignment horizontal="center" vertical="center" wrapText="1"/>
    </xf>
    <xf numFmtId="0" fontId="1" fillId="0" borderId="31" xfId="0" applyFont="1" applyBorder="1" applyAlignment="1" applyProtection="1">
      <alignment horizontal="center" vertical="center"/>
      <protection locked="0"/>
    </xf>
    <xf numFmtId="0" fontId="2" fillId="13" borderId="30" xfId="0" applyFont="1" applyFill="1" applyBorder="1" applyAlignment="1">
      <alignment horizontal="center" vertical="center" wrapText="1"/>
    </xf>
    <xf numFmtId="0" fontId="2" fillId="13" borderId="28" xfId="0" applyFont="1" applyFill="1" applyBorder="1" applyAlignment="1">
      <alignment horizontal="center" vertical="center" wrapText="1"/>
    </xf>
    <xf numFmtId="0" fontId="2" fillId="3" borderId="45"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46" xfId="0" applyFont="1" applyFill="1" applyBorder="1" applyAlignment="1">
      <alignment horizontal="center" vertical="center"/>
    </xf>
    <xf numFmtId="0" fontId="4" fillId="5" borderId="0" xfId="0" applyFont="1" applyFill="1" applyAlignment="1">
      <alignment horizontal="left" vertical="center"/>
    </xf>
    <xf numFmtId="0" fontId="12" fillId="5" borderId="0" xfId="0" applyFont="1" applyFill="1" applyAlignment="1">
      <alignment horizontal="right" vertical="center"/>
    </xf>
    <xf numFmtId="0" fontId="10" fillId="5" borderId="0" xfId="0" applyFont="1" applyFill="1" applyAlignment="1">
      <alignment horizontal="left" vertical="center"/>
    </xf>
    <xf numFmtId="0" fontId="5" fillId="5" borderId="0" xfId="0" applyFont="1" applyFill="1" applyAlignment="1">
      <alignment horizontal="left" vertical="top"/>
    </xf>
    <xf numFmtId="0" fontId="1" fillId="0" borderId="46" xfId="0" applyFont="1" applyBorder="1" applyAlignment="1" applyProtection="1">
      <alignment horizontal="center" vertical="center"/>
      <protection locked="0"/>
    </xf>
    <xf numFmtId="0" fontId="17" fillId="14" borderId="33" xfId="0" applyFont="1" applyFill="1" applyBorder="1" applyAlignment="1">
      <alignment horizontal="center" vertical="center"/>
    </xf>
    <xf numFmtId="0" fontId="17" fillId="14" borderId="34" xfId="0" applyFont="1" applyFill="1" applyBorder="1" applyAlignment="1">
      <alignment horizontal="center" vertical="center"/>
    </xf>
    <xf numFmtId="0" fontId="17" fillId="14" borderId="35" xfId="0" applyFont="1" applyFill="1" applyBorder="1" applyAlignment="1">
      <alignment horizontal="center" vertical="center"/>
    </xf>
    <xf numFmtId="0" fontId="1" fillId="0" borderId="2" xfId="0" applyFont="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0" fontId="22" fillId="5" borderId="0" xfId="0" applyFont="1" applyFill="1" applyAlignment="1">
      <alignment horizontal="right" vertical="center" wrapText="1"/>
    </xf>
    <xf numFmtId="0" fontId="21" fillId="9" borderId="27" xfId="0" applyFont="1" applyFill="1" applyBorder="1" applyAlignment="1">
      <alignment horizontal="center" vertical="center" wrapText="1"/>
    </xf>
    <xf numFmtId="0" fontId="21" fillId="9" borderId="28" xfId="0" applyFont="1" applyFill="1" applyBorder="1" applyAlignment="1">
      <alignment horizontal="center" vertical="center" wrapText="1"/>
    </xf>
    <xf numFmtId="0" fontId="17" fillId="14" borderId="24" xfId="0" applyFont="1" applyFill="1" applyBorder="1" applyAlignment="1">
      <alignment horizontal="center" vertical="center"/>
    </xf>
    <xf numFmtId="0" fontId="17" fillId="14" borderId="18" xfId="0" applyFont="1" applyFill="1" applyBorder="1" applyAlignment="1">
      <alignment horizontal="center" vertical="center"/>
    </xf>
    <xf numFmtId="0" fontId="17" fillId="14" borderId="36" xfId="0" applyFont="1" applyFill="1" applyBorder="1" applyAlignment="1">
      <alignment horizontal="center" vertical="center"/>
    </xf>
    <xf numFmtId="0" fontId="21" fillId="9" borderId="30" xfId="0" applyFont="1" applyFill="1" applyBorder="1" applyAlignment="1">
      <alignment horizontal="center" vertical="center" wrapText="1"/>
    </xf>
    <xf numFmtId="3" fontId="1" fillId="4" borderId="51" xfId="0" applyNumberFormat="1" applyFont="1" applyFill="1" applyBorder="1" applyAlignment="1" applyProtection="1">
      <alignment horizontal="center" vertical="center" wrapText="1"/>
      <protection locked="0"/>
    </xf>
    <xf numFmtId="3" fontId="1" fillId="4" borderId="2" xfId="0" applyNumberFormat="1" applyFont="1" applyFill="1" applyBorder="1" applyAlignment="1" applyProtection="1">
      <alignment horizontal="center" vertical="center" wrapText="1"/>
      <protection locked="0"/>
    </xf>
    <xf numFmtId="3" fontId="1" fillId="4" borderId="10" xfId="0" applyNumberFormat="1" applyFont="1" applyFill="1" applyBorder="1" applyAlignment="1" applyProtection="1">
      <alignment horizontal="center" vertical="center" wrapText="1"/>
      <protection locked="0"/>
    </xf>
    <xf numFmtId="3" fontId="1" fillId="5" borderId="2" xfId="0" applyNumberFormat="1" applyFont="1" applyFill="1" applyBorder="1" applyAlignment="1" applyProtection="1">
      <alignment horizontal="center" vertical="center" wrapText="1"/>
      <protection locked="0"/>
    </xf>
    <xf numFmtId="3" fontId="1" fillId="5" borderId="10" xfId="0" applyNumberFormat="1" applyFont="1" applyFill="1" applyBorder="1" applyAlignment="1" applyProtection="1">
      <alignment horizontal="center" vertical="center" wrapText="1"/>
      <protection locked="0"/>
    </xf>
    <xf numFmtId="3" fontId="1" fillId="4" borderId="53" xfId="0" applyNumberFormat="1" applyFont="1" applyFill="1" applyBorder="1" applyAlignment="1" applyProtection="1">
      <alignment horizontal="center" vertical="center" wrapText="1"/>
      <protection locked="0"/>
    </xf>
    <xf numFmtId="3" fontId="1" fillId="4" borderId="9" xfId="0" applyNumberFormat="1" applyFont="1" applyFill="1" applyBorder="1" applyAlignment="1" applyProtection="1">
      <alignment horizontal="center" vertical="center" wrapText="1"/>
      <protection locked="0"/>
    </xf>
    <xf numFmtId="0" fontId="2" fillId="13" borderId="34" xfId="0" applyFont="1" applyFill="1" applyBorder="1" applyAlignment="1">
      <alignment horizontal="center" vertical="center" textRotation="90" wrapText="1"/>
    </xf>
    <xf numFmtId="0" fontId="2" fillId="13" borderId="29" xfId="0" applyFont="1" applyFill="1" applyBorder="1" applyAlignment="1">
      <alignment horizontal="center" vertical="center" textRotation="90" wrapText="1"/>
    </xf>
    <xf numFmtId="3" fontId="1" fillId="5" borderId="19" xfId="0" applyNumberFormat="1" applyFont="1" applyFill="1" applyBorder="1" applyAlignment="1" applyProtection="1">
      <alignment horizontal="center" vertical="center" wrapText="1"/>
      <protection locked="0"/>
    </xf>
    <xf numFmtId="0" fontId="2" fillId="13" borderId="35" xfId="0" applyFont="1" applyFill="1" applyBorder="1" applyAlignment="1">
      <alignment horizontal="center" vertical="center" textRotation="90" wrapText="1"/>
    </xf>
    <xf numFmtId="3" fontId="1" fillId="5" borderId="46" xfId="0" applyNumberFormat="1" applyFont="1" applyFill="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22" xfId="0" applyFont="1" applyFill="1" applyBorder="1" applyAlignment="1">
      <alignment horizontal="left" vertical="center" wrapText="1"/>
    </xf>
    <xf numFmtId="3" fontId="1" fillId="5" borderId="9" xfId="0" applyNumberFormat="1" applyFont="1" applyFill="1" applyBorder="1" applyAlignment="1" applyProtection="1">
      <alignment horizontal="center" vertical="center" wrapText="1"/>
      <protection locked="0"/>
    </xf>
    <xf numFmtId="3" fontId="1" fillId="4" borderId="50" xfId="0" applyNumberFormat="1" applyFont="1" applyFill="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4" borderId="9" xfId="0" applyFont="1" applyFill="1" applyBorder="1" applyAlignment="1" applyProtection="1">
      <alignment horizontal="center" vertical="center" wrapText="1"/>
      <protection locked="0"/>
    </xf>
    <xf numFmtId="0" fontId="2" fillId="13" borderId="30" xfId="0" applyFont="1" applyFill="1" applyBorder="1" applyAlignment="1">
      <alignment horizontal="center" vertical="center" textRotation="90" wrapText="1"/>
    </xf>
    <xf numFmtId="0" fontId="2" fillId="13" borderId="27" xfId="0" applyFont="1" applyFill="1" applyBorder="1" applyAlignment="1">
      <alignment horizontal="center" vertical="center" textRotation="90" wrapText="1"/>
    </xf>
    <xf numFmtId="0" fontId="2" fillId="3" borderId="45"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4" xfId="0" applyFont="1" applyFill="1" applyBorder="1" applyAlignment="1">
      <alignment horizontal="left" vertical="center" wrapText="1"/>
    </xf>
    <xf numFmtId="3" fontId="1" fillId="5" borderId="45" xfId="0" applyNumberFormat="1" applyFont="1" applyFill="1" applyBorder="1" applyAlignment="1" applyProtection="1">
      <alignment horizontal="center" vertical="center" wrapText="1"/>
      <protection locked="0"/>
    </xf>
    <xf numFmtId="0" fontId="2" fillId="13" borderId="26" xfId="0" applyFont="1" applyFill="1" applyBorder="1" applyAlignment="1">
      <alignment horizontal="center" vertical="center" wrapText="1"/>
    </xf>
    <xf numFmtId="0" fontId="2" fillId="13" borderId="34" xfId="0" applyFont="1" applyFill="1" applyBorder="1" applyAlignment="1">
      <alignment horizontal="center" vertical="center" wrapText="1"/>
    </xf>
    <xf numFmtId="0" fontId="1" fillId="0" borderId="7"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2" fillId="13" borderId="30" xfId="0" applyFont="1" applyFill="1" applyBorder="1" applyAlignment="1">
      <alignment horizontal="center" vertical="center"/>
    </xf>
    <xf numFmtId="0" fontId="2" fillId="13" borderId="27" xfId="0" applyFont="1" applyFill="1" applyBorder="1" applyAlignment="1">
      <alignment horizontal="center" vertical="center"/>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8" fillId="5" borderId="0" xfId="0" applyFont="1" applyFill="1" applyAlignment="1">
      <alignment horizontal="left" vertical="center"/>
    </xf>
    <xf numFmtId="0" fontId="2" fillId="3" borderId="50" xfId="0" applyFont="1" applyFill="1" applyBorder="1" applyAlignment="1">
      <alignment horizontal="left" vertical="center" wrapText="1"/>
    </xf>
    <xf numFmtId="0" fontId="2" fillId="3" borderId="51" xfId="0" applyFont="1" applyFill="1" applyBorder="1" applyAlignment="1">
      <alignment horizontal="left" vertical="center" wrapText="1"/>
    </xf>
    <xf numFmtId="0" fontId="2" fillId="3" borderId="52" xfId="0" applyFont="1" applyFill="1" applyBorder="1" applyAlignment="1">
      <alignment horizontal="left" vertical="center" wrapText="1"/>
    </xf>
    <xf numFmtId="0" fontId="21" fillId="9" borderId="30" xfId="0" applyFont="1" applyFill="1" applyBorder="1" applyAlignment="1">
      <alignment horizontal="right" vertical="center" wrapText="1"/>
    </xf>
    <xf numFmtId="0" fontId="21" fillId="9" borderId="27" xfId="0" applyFont="1" applyFill="1" applyBorder="1" applyAlignment="1">
      <alignment horizontal="right" vertical="center" wrapText="1"/>
    </xf>
    <xf numFmtId="0" fontId="21" fillId="9" borderId="26" xfId="0" applyFont="1" applyFill="1" applyBorder="1" applyAlignment="1">
      <alignment horizontal="right" vertical="center" wrapText="1"/>
    </xf>
    <xf numFmtId="0" fontId="1" fillId="5" borderId="2"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5" borderId="12" xfId="0"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0" fontId="2" fillId="13" borderId="35" xfId="0" applyFont="1" applyFill="1" applyBorder="1" applyAlignment="1">
      <alignment horizontal="center" vertical="center" wrapText="1"/>
    </xf>
    <xf numFmtId="0" fontId="1" fillId="5" borderId="7"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166" fontId="2" fillId="5" borderId="1" xfId="0" applyNumberFormat="1" applyFont="1" applyFill="1" applyBorder="1" applyAlignment="1" applyProtection="1">
      <alignment horizontal="center" wrapText="1"/>
      <protection locked="0"/>
    </xf>
    <xf numFmtId="166" fontId="1" fillId="5" borderId="1" xfId="0" applyNumberFormat="1" applyFont="1" applyFill="1" applyBorder="1" applyAlignment="1" applyProtection="1">
      <alignment horizontal="center" wrapText="1"/>
      <protection locked="0"/>
    </xf>
    <xf numFmtId="166" fontId="1" fillId="5" borderId="1" xfId="0" applyNumberFormat="1" applyFont="1" applyFill="1" applyBorder="1" applyAlignment="1" applyProtection="1">
      <alignment horizontal="center"/>
      <protection locked="0"/>
    </xf>
    <xf numFmtId="0" fontId="26" fillId="14" borderId="33" xfId="0" applyFont="1" applyFill="1" applyBorder="1" applyAlignment="1">
      <alignment horizontal="center" vertical="center"/>
    </xf>
    <xf numFmtId="0" fontId="26" fillId="14" borderId="34" xfId="0" applyFont="1" applyFill="1" applyBorder="1" applyAlignment="1">
      <alignment horizontal="center" vertical="center"/>
    </xf>
    <xf numFmtId="0" fontId="26" fillId="14" borderId="35" xfId="0" applyFont="1" applyFill="1" applyBorder="1" applyAlignment="1">
      <alignment horizontal="center" vertical="center"/>
    </xf>
    <xf numFmtId="0" fontId="2" fillId="5" borderId="0" xfId="0" applyFont="1" applyFill="1" applyAlignment="1">
      <alignment horizontal="center"/>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37" fontId="18" fillId="5" borderId="47" xfId="2" applyNumberFormat="1" applyFont="1" applyFill="1" applyBorder="1" applyAlignment="1" applyProtection="1">
      <alignment horizontal="center"/>
      <protection locked="0"/>
    </xf>
    <xf numFmtId="0" fontId="2" fillId="5" borderId="0" xfId="0" applyFont="1" applyFill="1" applyAlignment="1">
      <alignment horizontal="right"/>
    </xf>
    <xf numFmtId="166" fontId="2" fillId="5" borderId="1" xfId="0" applyNumberFormat="1" applyFont="1" applyFill="1" applyBorder="1" applyAlignment="1">
      <alignment horizontal="center" vertical="center" wrapText="1"/>
    </xf>
    <xf numFmtId="0" fontId="18" fillId="5" borderId="18" xfId="0" applyFont="1" applyFill="1" applyBorder="1" applyAlignment="1">
      <alignment horizontal="right"/>
    </xf>
  </cellXfs>
  <cellStyles count="3">
    <cellStyle name="Comma" xfId="2" builtinId="3"/>
    <cellStyle name="Hyperlink" xfId="1" builtinId="8"/>
    <cellStyle name="Normal" xfId="0" builtinId="0"/>
  </cellStyles>
  <dxfs count="17">
    <dxf>
      <fill>
        <patternFill>
          <bgColor rgb="FFFF0000"/>
        </patternFill>
      </fill>
    </dxf>
    <dxf>
      <font>
        <b/>
        <i val="0"/>
        <color rgb="FFC00000"/>
      </font>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EB"/>
      <color rgb="FFFFFFCC"/>
      <color rgb="FF0000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15240</xdr:rowOff>
    </xdr:from>
    <xdr:to>
      <xdr:col>5</xdr:col>
      <xdr:colOff>122555</xdr:colOff>
      <xdr:row>3</xdr:row>
      <xdr:rowOff>296545</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100000" l="0" r="99671"/>
                  </a14:imgEffect>
                </a14:imgLayer>
              </a14:imgProps>
            </a:ext>
            <a:ext uri="{28A0092B-C50C-407E-A947-70E740481C1C}">
              <a14:useLocalDpi xmlns:a14="http://schemas.microsoft.com/office/drawing/2010/main" val="0"/>
            </a:ext>
          </a:extLst>
        </a:blip>
        <a:srcRect/>
        <a:stretch>
          <a:fillRect/>
        </a:stretch>
      </xdr:blipFill>
      <xdr:spPr bwMode="auto">
        <a:xfrm>
          <a:off x="38100" y="15240"/>
          <a:ext cx="815340" cy="815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68580</xdr:colOff>
      <xdr:row>0</xdr:row>
      <xdr:rowOff>45720</xdr:rowOff>
    </xdr:from>
    <xdr:to>
      <xdr:col>5</xdr:col>
      <xdr:colOff>76200</xdr:colOff>
      <xdr:row>3</xdr:row>
      <xdr:rowOff>307975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100000" l="0" r="99671"/>
                  </a14:imgEffect>
                </a14:imgLayer>
              </a14:imgProps>
            </a:ext>
            <a:ext uri="{28A0092B-C50C-407E-A947-70E740481C1C}">
              <a14:useLocalDpi xmlns:a14="http://schemas.microsoft.com/office/drawing/2010/main" val="0"/>
            </a:ext>
          </a:extLst>
        </a:blip>
        <a:srcRect/>
        <a:stretch>
          <a:fillRect/>
        </a:stretch>
      </xdr:blipFill>
      <xdr:spPr bwMode="auto">
        <a:xfrm>
          <a:off x="68580" y="45720"/>
          <a:ext cx="815340" cy="822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68580</xdr:colOff>
      <xdr:row>0</xdr:row>
      <xdr:rowOff>45720</xdr:rowOff>
    </xdr:from>
    <xdr:to>
      <xdr:col>5</xdr:col>
      <xdr:colOff>76200</xdr:colOff>
      <xdr:row>3</xdr:row>
      <xdr:rowOff>320040</xdr:rowOff>
    </xdr:to>
    <xdr:pic>
      <xdr:nvPicPr>
        <xdr:cNvPr id="2" name="Picture 1">
          <a:extLst>
            <a:ext uri="{FF2B5EF4-FFF2-40B4-BE49-F238E27FC236}">
              <a16:creationId xmlns:a16="http://schemas.microsoft.com/office/drawing/2014/main" id="{7C4571B6-D8A2-42F9-9F08-96B1D18308BC}"/>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100000" l="0" r="99671"/>
                  </a14:imgEffect>
                </a14:imgLayer>
              </a14:imgProps>
            </a:ext>
            <a:ext uri="{28A0092B-C50C-407E-A947-70E740481C1C}">
              <a14:useLocalDpi xmlns:a14="http://schemas.microsoft.com/office/drawing/2010/main" val="0"/>
            </a:ext>
          </a:extLst>
        </a:blip>
        <a:srcRect/>
        <a:stretch>
          <a:fillRect/>
        </a:stretch>
      </xdr:blipFill>
      <xdr:spPr bwMode="auto">
        <a:xfrm>
          <a:off x="68580" y="45720"/>
          <a:ext cx="807720" cy="817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0</xdr:row>
      <xdr:rowOff>15240</xdr:rowOff>
    </xdr:from>
    <xdr:to>
      <xdr:col>5</xdr:col>
      <xdr:colOff>121920</xdr:colOff>
      <xdr:row>3</xdr:row>
      <xdr:rowOff>289560</xdr:rowOff>
    </xdr:to>
    <xdr:pic>
      <xdr:nvPicPr>
        <xdr:cNvPr id="2" name="Picture 1">
          <a:extLst>
            <a:ext uri="{FF2B5EF4-FFF2-40B4-BE49-F238E27FC236}">
              <a16:creationId xmlns:a16="http://schemas.microsoft.com/office/drawing/2014/main" id="{6259DF2C-B739-4FEC-9A31-6F83EDD55665}"/>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100000" l="0" r="99671"/>
                  </a14:imgEffect>
                </a14:imgLayer>
              </a14:imgProps>
            </a:ext>
            <a:ext uri="{28A0092B-C50C-407E-A947-70E740481C1C}">
              <a14:useLocalDpi xmlns:a14="http://schemas.microsoft.com/office/drawing/2010/main" val="0"/>
            </a:ext>
          </a:extLst>
        </a:blip>
        <a:srcRect/>
        <a:stretch>
          <a:fillRect/>
        </a:stretch>
      </xdr:blipFill>
      <xdr:spPr bwMode="auto">
        <a:xfrm>
          <a:off x="76200" y="15240"/>
          <a:ext cx="807720" cy="817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15240</xdr:rowOff>
    </xdr:from>
    <xdr:to>
      <xdr:col>6</xdr:col>
      <xdr:colOff>36195</xdr:colOff>
      <xdr:row>3</xdr:row>
      <xdr:rowOff>289560</xdr:rowOff>
    </xdr:to>
    <xdr:pic>
      <xdr:nvPicPr>
        <xdr:cNvPr id="2" name="Picture 1">
          <a:extLst>
            <a:ext uri="{FF2B5EF4-FFF2-40B4-BE49-F238E27FC236}">
              <a16:creationId xmlns:a16="http://schemas.microsoft.com/office/drawing/2014/main" id="{7A184BDF-CD61-4354-A2FF-28836C700AF4}"/>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100000" l="0" r="99671"/>
                  </a14:imgEffect>
                </a14:imgLayer>
              </a14:imgProps>
            </a:ext>
            <a:ext uri="{28A0092B-C50C-407E-A947-70E740481C1C}">
              <a14:useLocalDpi xmlns:a14="http://schemas.microsoft.com/office/drawing/2010/main" val="0"/>
            </a:ext>
          </a:extLst>
        </a:blip>
        <a:srcRect/>
        <a:stretch>
          <a:fillRect/>
        </a:stretch>
      </xdr:blipFill>
      <xdr:spPr bwMode="auto">
        <a:xfrm>
          <a:off x="76200" y="15240"/>
          <a:ext cx="807720" cy="817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mass.gov/df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mass.gov/dfs"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M49"/>
  <sheetViews>
    <sheetView tabSelected="1" topLeftCell="A5" workbookViewId="0">
      <selection activeCell="H7" sqref="H7:T7"/>
    </sheetView>
  </sheetViews>
  <sheetFormatPr defaultColWidth="8.85546875" defaultRowHeight="15" x14ac:dyDescent="0.25"/>
  <cols>
    <col min="1" max="1" width="0.5703125" style="36" customWidth="1"/>
    <col min="2" max="38" width="2.7109375" style="36" customWidth="1"/>
    <col min="39" max="39" width="0.85546875" style="36" customWidth="1"/>
    <col min="40" max="67" width="2.7109375" style="36" customWidth="1"/>
    <col min="68" max="16384" width="8.85546875" style="36"/>
  </cols>
  <sheetData>
    <row r="1" spans="1:39" ht="21" x14ac:dyDescent="0.25">
      <c r="A1" s="37"/>
      <c r="B1" s="37"/>
      <c r="C1" s="37"/>
      <c r="D1" s="37"/>
      <c r="E1" s="37"/>
      <c r="F1" s="37"/>
      <c r="G1" s="39" t="s">
        <v>0</v>
      </c>
      <c r="H1" s="38"/>
      <c r="I1" s="38"/>
      <c r="J1" s="38"/>
      <c r="K1" s="38"/>
      <c r="L1" s="38"/>
      <c r="M1" s="38"/>
      <c r="N1" s="38"/>
      <c r="O1" s="38"/>
      <c r="P1" s="37"/>
      <c r="Q1" s="37"/>
      <c r="R1" s="37"/>
      <c r="S1" s="37"/>
      <c r="T1" s="37"/>
      <c r="U1" s="37"/>
      <c r="V1" s="37"/>
      <c r="W1" s="37"/>
      <c r="X1" s="37"/>
      <c r="Y1" s="37"/>
      <c r="Z1" s="37"/>
      <c r="AA1" s="37"/>
      <c r="AB1" s="37"/>
      <c r="AC1" s="37"/>
      <c r="AD1" s="37"/>
      <c r="AE1" s="37"/>
      <c r="AF1" s="37"/>
      <c r="AG1" s="37"/>
      <c r="AH1" s="37"/>
      <c r="AI1" s="37"/>
      <c r="AJ1" s="37"/>
      <c r="AK1" s="37"/>
      <c r="AL1" s="37"/>
      <c r="AM1" s="37"/>
    </row>
    <row r="2" spans="1:39" ht="18.75" x14ac:dyDescent="0.25">
      <c r="A2" s="37"/>
      <c r="B2" s="37"/>
      <c r="C2" s="37"/>
      <c r="D2" s="37"/>
      <c r="E2" s="37"/>
      <c r="F2" s="37"/>
      <c r="G2" s="40" t="s">
        <v>351</v>
      </c>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row>
    <row r="3" spans="1:39" ht="3.6" customHeight="1" x14ac:dyDescent="0.25">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row>
    <row r="4" spans="1:39" ht="28.5" x14ac:dyDescent="0.25">
      <c r="A4" s="37"/>
      <c r="B4" s="37"/>
      <c r="C4" s="37"/>
      <c r="D4" s="37"/>
      <c r="E4" s="37"/>
      <c r="F4" s="37"/>
      <c r="G4" s="42" t="s">
        <v>6</v>
      </c>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row>
    <row r="5" spans="1:39" ht="15.75" x14ac:dyDescent="0.25">
      <c r="A5" s="37"/>
      <c r="B5" s="169" t="s">
        <v>49</v>
      </c>
      <c r="C5" s="169"/>
      <c r="D5" s="169"/>
      <c r="E5" s="169"/>
      <c r="F5" s="169"/>
      <c r="G5" s="169"/>
      <c r="H5" s="169"/>
      <c r="I5" s="169"/>
      <c r="J5" s="169"/>
      <c r="K5" s="169"/>
      <c r="L5" s="169"/>
      <c r="M5" s="169"/>
      <c r="N5" s="169"/>
      <c r="O5" s="169"/>
      <c r="P5" s="169"/>
      <c r="Q5" s="169"/>
      <c r="R5" s="169"/>
      <c r="S5" s="169"/>
      <c r="T5" s="169"/>
      <c r="U5" s="169"/>
      <c r="V5" s="169"/>
      <c r="W5" s="169"/>
      <c r="X5" s="169"/>
      <c r="Y5" s="169"/>
      <c r="Z5" s="169"/>
      <c r="AA5" s="169"/>
      <c r="AB5" s="169"/>
      <c r="AC5" s="169"/>
      <c r="AD5" s="169"/>
      <c r="AE5" s="169"/>
      <c r="AF5" s="169"/>
      <c r="AG5" s="169"/>
      <c r="AH5" s="169"/>
      <c r="AI5" s="169"/>
      <c r="AJ5" s="169"/>
      <c r="AK5" s="169"/>
      <c r="AL5" s="169"/>
      <c r="AM5" s="37"/>
    </row>
    <row r="6" spans="1:39" ht="4.5" customHeight="1" x14ac:dyDescent="0.25">
      <c r="A6" s="37"/>
      <c r="B6" s="38"/>
      <c r="C6" s="38"/>
      <c r="D6" s="38"/>
      <c r="E6" s="38"/>
      <c r="F6" s="38"/>
      <c r="G6" s="38"/>
      <c r="H6" s="38"/>
      <c r="I6" s="38"/>
      <c r="J6" s="38"/>
      <c r="K6" s="43"/>
      <c r="L6" s="44"/>
      <c r="M6" s="44"/>
      <c r="N6" s="44"/>
      <c r="O6" s="44"/>
      <c r="P6" s="37"/>
      <c r="Q6" s="37"/>
      <c r="R6" s="37"/>
      <c r="S6" s="37"/>
      <c r="T6" s="37"/>
      <c r="U6" s="37"/>
      <c r="V6" s="38"/>
      <c r="W6" s="38"/>
      <c r="X6" s="38"/>
      <c r="Y6" s="37"/>
      <c r="Z6" s="37"/>
      <c r="AA6" s="37"/>
      <c r="AB6" s="37"/>
      <c r="AC6" s="37"/>
      <c r="AD6" s="37"/>
      <c r="AE6" s="37"/>
      <c r="AF6" s="37"/>
      <c r="AG6" s="45"/>
      <c r="AH6" s="45"/>
      <c r="AI6" s="45"/>
      <c r="AJ6" s="45"/>
      <c r="AK6" s="37"/>
      <c r="AL6" s="37"/>
      <c r="AM6" s="37"/>
    </row>
    <row r="7" spans="1:39" x14ac:dyDescent="0.25">
      <c r="A7" s="37"/>
      <c r="B7" s="167" t="s">
        <v>1</v>
      </c>
      <c r="C7" s="167"/>
      <c r="D7" s="167"/>
      <c r="E7" s="167"/>
      <c r="F7" s="167"/>
      <c r="G7" s="167"/>
      <c r="H7" s="172"/>
      <c r="I7" s="172"/>
      <c r="J7" s="172"/>
      <c r="K7" s="172"/>
      <c r="L7" s="172"/>
      <c r="M7" s="172"/>
      <c r="N7" s="172"/>
      <c r="O7" s="172"/>
      <c r="P7" s="172"/>
      <c r="Q7" s="172"/>
      <c r="R7" s="172"/>
      <c r="S7" s="172"/>
      <c r="T7" s="172"/>
      <c r="U7" s="47"/>
      <c r="V7" s="173" t="s">
        <v>45</v>
      </c>
      <c r="W7" s="173"/>
      <c r="X7" s="173"/>
      <c r="Y7" s="173"/>
      <c r="Z7" s="173"/>
      <c r="AA7" s="173"/>
      <c r="AB7" s="173"/>
      <c r="AC7" s="173"/>
      <c r="AD7" s="173"/>
      <c r="AE7" s="173"/>
      <c r="AF7" s="173"/>
      <c r="AG7" s="174" t="str">
        <f>IF(H7="","",IF(VLOOKUP(H7,'Award Contact List &amp; Lookups'!$A$2:$AF$367,2,FALSE)="Did Not Apply","-",IF(VLOOKUP(H7,'Award Contact List &amp; Lookups'!$A$2:$AF$367,2,FALSE)="Ineligible","-",VLOOKUP(H7,'Award Contact List &amp; Lookups'!$A$2:$AF$367,2,FALSE))))</f>
        <v/>
      </c>
      <c r="AH7" s="174"/>
      <c r="AI7" s="174"/>
      <c r="AJ7" s="174"/>
      <c r="AK7" s="37"/>
      <c r="AL7" s="37"/>
      <c r="AM7" s="37"/>
    </row>
    <row r="8" spans="1:39" ht="4.5" customHeight="1" x14ac:dyDescent="0.25">
      <c r="A8" s="37"/>
      <c r="B8" s="46"/>
      <c r="C8" s="46"/>
      <c r="D8" s="46"/>
      <c r="E8" s="46"/>
      <c r="F8" s="46"/>
      <c r="G8" s="46"/>
      <c r="H8" s="47"/>
      <c r="I8" s="47"/>
      <c r="J8" s="47"/>
      <c r="K8" s="47"/>
      <c r="L8" s="47"/>
      <c r="M8" s="47"/>
      <c r="N8" s="47"/>
      <c r="O8" s="47"/>
      <c r="P8" s="47"/>
      <c r="Q8" s="47"/>
      <c r="R8" s="47"/>
      <c r="S8" s="47"/>
      <c r="T8" s="47"/>
      <c r="U8" s="47"/>
      <c r="V8" s="46"/>
      <c r="W8" s="46"/>
      <c r="X8" s="46"/>
      <c r="Y8" s="46"/>
      <c r="Z8" s="46"/>
      <c r="AA8" s="46"/>
      <c r="AB8" s="46"/>
      <c r="AC8" s="46"/>
      <c r="AD8" s="47"/>
      <c r="AE8" s="47"/>
      <c r="AF8" s="47"/>
      <c r="AG8" s="48"/>
      <c r="AH8" s="48"/>
      <c r="AI8" s="48"/>
      <c r="AJ8" s="48"/>
      <c r="AK8" s="47"/>
      <c r="AL8" s="47"/>
      <c r="AM8" s="37"/>
    </row>
    <row r="9" spans="1:39" x14ac:dyDescent="0.25">
      <c r="A9" s="37"/>
      <c r="B9" s="167" t="s">
        <v>47</v>
      </c>
      <c r="C9" s="167"/>
      <c r="D9" s="167"/>
      <c r="E9" s="167"/>
      <c r="F9" s="167"/>
      <c r="G9" s="167"/>
      <c r="H9" s="167"/>
      <c r="I9" s="167"/>
      <c r="J9" s="167"/>
      <c r="K9" s="168" t="str">
        <f>IF(H7="","",VLOOKUP(H7,'Award Contact List &amp; Lookups'!$A$2:$AF$367,7,FALSE))</f>
        <v/>
      </c>
      <c r="L9" s="168"/>
      <c r="M9" s="168"/>
      <c r="N9" s="168"/>
      <c r="O9" s="168"/>
      <c r="P9" s="168"/>
      <c r="Q9" s="168"/>
      <c r="R9" s="168"/>
      <c r="S9" s="168"/>
      <c r="T9" s="168"/>
      <c r="U9" s="37"/>
      <c r="V9" s="173" t="s">
        <v>46</v>
      </c>
      <c r="W9" s="173"/>
      <c r="X9" s="173"/>
      <c r="Y9" s="173"/>
      <c r="Z9" s="173"/>
      <c r="AA9" s="173"/>
      <c r="AB9" s="173"/>
      <c r="AC9" s="173"/>
      <c r="AD9" s="173"/>
      <c r="AE9" s="173"/>
      <c r="AF9" s="173"/>
      <c r="AG9" s="174" t="str">
        <f>IF(H7="","",IF(VLOOKUP(H7,'Award Contact List &amp; Lookups'!$A$2:$AF$367,3,FALSE)="Did Not Apply","-",IF(VLOOKUP(H7,'Award Contact List &amp; Lookups'!$A$2:$AF$367,3,FALSE)="Ineligible","-",VLOOKUP(H7,'Award Contact List &amp; Lookups'!$A$2:$AF$367,3,FALSE))))</f>
        <v/>
      </c>
      <c r="AH9" s="174"/>
      <c r="AI9" s="174"/>
      <c r="AJ9" s="174"/>
      <c r="AK9" s="37"/>
      <c r="AL9" s="37"/>
      <c r="AM9" s="37"/>
    </row>
    <row r="10" spans="1:39" ht="4.5" customHeight="1" x14ac:dyDescent="0.25">
      <c r="A10" s="37"/>
      <c r="B10" s="38"/>
      <c r="C10" s="38"/>
      <c r="D10" s="38"/>
      <c r="E10" s="38"/>
      <c r="F10" s="38"/>
      <c r="G10" s="38"/>
      <c r="H10" s="38"/>
      <c r="I10" s="38"/>
      <c r="J10" s="38"/>
      <c r="K10" s="43"/>
      <c r="L10" s="44"/>
      <c r="M10" s="44"/>
      <c r="N10" s="44"/>
      <c r="O10" s="44"/>
      <c r="P10" s="37"/>
      <c r="Q10" s="37"/>
      <c r="R10" s="37"/>
      <c r="S10" s="37"/>
      <c r="T10" s="37"/>
      <c r="U10" s="37"/>
      <c r="V10" s="38"/>
      <c r="W10" s="38"/>
      <c r="X10" s="38"/>
      <c r="Y10" s="37"/>
      <c r="Z10" s="37"/>
      <c r="AA10" s="37"/>
      <c r="AB10" s="37"/>
      <c r="AC10" s="37"/>
      <c r="AD10" s="37"/>
      <c r="AE10" s="37"/>
      <c r="AF10" s="37"/>
      <c r="AG10" s="45"/>
      <c r="AH10" s="45"/>
      <c r="AI10" s="45"/>
      <c r="AJ10" s="45"/>
      <c r="AK10" s="37"/>
      <c r="AL10" s="37"/>
      <c r="AM10" s="37"/>
    </row>
    <row r="11" spans="1:39" x14ac:dyDescent="0.25">
      <c r="A11" s="37"/>
      <c r="B11" s="38" t="s">
        <v>2</v>
      </c>
      <c r="C11" s="38"/>
      <c r="D11" s="38"/>
      <c r="E11" s="38"/>
      <c r="F11" s="38"/>
      <c r="G11" s="168" t="str">
        <f>IF(H7="","",VLOOKUP(H7,'Award Contact List &amp; Lookups'!$A$2:$AF$367,8,FALSE))</f>
        <v/>
      </c>
      <c r="H11" s="168"/>
      <c r="I11" s="168"/>
      <c r="J11" s="168"/>
      <c r="K11" s="168"/>
      <c r="L11" s="168"/>
      <c r="M11" s="168"/>
      <c r="N11" s="173" t="s">
        <v>48</v>
      </c>
      <c r="O11" s="173"/>
      <c r="P11" s="173"/>
      <c r="Q11" s="173"/>
      <c r="R11" s="175" t="str">
        <f>IF(H7="","",VLOOKUP(H7,'Award Contact List &amp; Lookups'!$A$2:$AF$367,9,FALSE))</f>
        <v/>
      </c>
      <c r="S11" s="175"/>
      <c r="T11" s="175"/>
      <c r="U11" s="49"/>
      <c r="V11" s="46"/>
      <c r="W11" s="47"/>
      <c r="X11" s="47"/>
      <c r="Y11" s="47"/>
      <c r="Z11" s="47"/>
      <c r="AA11" s="47"/>
      <c r="AB11" s="47"/>
      <c r="AC11" s="37"/>
      <c r="AD11" s="37"/>
      <c r="AE11" s="37"/>
      <c r="AF11" s="37"/>
      <c r="AG11" s="37"/>
      <c r="AH11" s="37"/>
      <c r="AI11" s="37"/>
      <c r="AJ11" s="37"/>
      <c r="AK11" s="37"/>
      <c r="AL11" s="37"/>
      <c r="AM11" s="37"/>
    </row>
    <row r="12" spans="1:39" ht="4.5" customHeight="1" x14ac:dyDescent="0.25">
      <c r="A12" s="37"/>
      <c r="B12" s="38"/>
      <c r="C12" s="37"/>
      <c r="D12" s="37"/>
      <c r="E12" s="37"/>
      <c r="F12" s="37"/>
      <c r="G12" s="37"/>
      <c r="H12" s="37"/>
      <c r="I12" s="37"/>
      <c r="J12" s="37"/>
      <c r="K12" s="37"/>
      <c r="L12" s="37"/>
      <c r="M12" s="37"/>
      <c r="N12" s="37"/>
      <c r="O12" s="37"/>
      <c r="P12" s="37"/>
      <c r="Q12" s="37"/>
      <c r="R12" s="37"/>
      <c r="S12" s="37"/>
      <c r="T12" s="37"/>
      <c r="U12" s="37"/>
      <c r="V12" s="47"/>
      <c r="W12" s="47"/>
      <c r="X12" s="47"/>
      <c r="Y12" s="47"/>
      <c r="Z12" s="37"/>
      <c r="AA12" s="37"/>
      <c r="AB12" s="37"/>
      <c r="AC12" s="37"/>
      <c r="AD12" s="37"/>
      <c r="AE12" s="37"/>
      <c r="AF12" s="37"/>
      <c r="AG12" s="37"/>
      <c r="AH12" s="37"/>
      <c r="AI12" s="37"/>
      <c r="AJ12" s="37"/>
      <c r="AK12" s="37"/>
      <c r="AL12" s="37"/>
      <c r="AM12" s="37"/>
    </row>
    <row r="13" spans="1:39" ht="15" customHeight="1" x14ac:dyDescent="0.25">
      <c r="A13" s="37"/>
      <c r="B13" s="169" t="s">
        <v>50</v>
      </c>
      <c r="C13" s="169"/>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37"/>
    </row>
    <row r="14" spans="1:39" x14ac:dyDescent="0.25">
      <c r="A14" s="37"/>
      <c r="B14" s="171" t="s">
        <v>22</v>
      </c>
      <c r="C14" s="171"/>
      <c r="D14" s="171"/>
      <c r="E14" s="171"/>
      <c r="F14" s="171"/>
      <c r="G14" s="171"/>
      <c r="H14" s="171"/>
      <c r="I14" s="171"/>
      <c r="J14" s="171"/>
      <c r="K14" s="171"/>
      <c r="L14" s="171"/>
      <c r="M14" s="171"/>
      <c r="N14" s="171"/>
      <c r="O14" s="171"/>
      <c r="P14" s="171"/>
      <c r="Q14" s="171"/>
      <c r="R14" s="171"/>
      <c r="S14" s="171"/>
      <c r="T14" s="37"/>
      <c r="U14" s="171" t="s">
        <v>51</v>
      </c>
      <c r="V14" s="171"/>
      <c r="W14" s="171"/>
      <c r="X14" s="171"/>
      <c r="Y14" s="171"/>
      <c r="Z14" s="171"/>
      <c r="AA14" s="171"/>
      <c r="AB14" s="171"/>
      <c r="AC14" s="171"/>
      <c r="AD14" s="171"/>
      <c r="AE14" s="171"/>
      <c r="AF14" s="171"/>
      <c r="AG14" s="171"/>
      <c r="AH14" s="171"/>
      <c r="AI14" s="171"/>
      <c r="AJ14" s="171"/>
      <c r="AK14" s="171"/>
      <c r="AL14" s="171"/>
      <c r="AM14" s="37"/>
    </row>
    <row r="15" spans="1:39" x14ac:dyDescent="0.25">
      <c r="A15" s="37"/>
      <c r="B15" s="167" t="s">
        <v>52</v>
      </c>
      <c r="C15" s="167"/>
      <c r="D15" s="167"/>
      <c r="E15" s="167"/>
      <c r="F15" s="167"/>
      <c r="G15" s="168" t="str">
        <f>IF(H7="","",VLOOKUP(H7,'Award Contact List &amp; Lookups'!$A$2:$AF$367,11,FALSE))</f>
        <v/>
      </c>
      <c r="H15" s="168"/>
      <c r="I15" s="168"/>
      <c r="J15" s="168"/>
      <c r="K15" s="168"/>
      <c r="L15" s="168"/>
      <c r="M15" s="168"/>
      <c r="N15" s="168"/>
      <c r="O15" s="168"/>
      <c r="P15" s="168"/>
      <c r="Q15" s="168"/>
      <c r="R15" s="168"/>
      <c r="S15" s="168"/>
      <c r="T15" s="37"/>
      <c r="U15" s="167" t="s">
        <v>52</v>
      </c>
      <c r="V15" s="167"/>
      <c r="W15" s="167"/>
      <c r="X15" s="167"/>
      <c r="Y15" s="167"/>
      <c r="Z15" s="168" t="str">
        <f>IF(H7="","",IF(VLOOKUP(H7,'Award Contact List &amp; Lookups'!$A$2:$AF$367,15,FALSE)="","",VLOOKUP(H7,'Award Contact List &amp; Lookups'!$A$2:$AF$367,15,FALSE)))</f>
        <v/>
      </c>
      <c r="AA15" s="168"/>
      <c r="AB15" s="168"/>
      <c r="AC15" s="168"/>
      <c r="AD15" s="168"/>
      <c r="AE15" s="168"/>
      <c r="AF15" s="168"/>
      <c r="AG15" s="168"/>
      <c r="AH15" s="168"/>
      <c r="AI15" s="168"/>
      <c r="AJ15" s="168"/>
      <c r="AK15" s="168"/>
      <c r="AL15" s="168"/>
      <c r="AM15" s="37"/>
    </row>
    <row r="16" spans="1:39" ht="4.5" customHeight="1" x14ac:dyDescent="0.25">
      <c r="A16" s="37"/>
      <c r="B16" s="38"/>
      <c r="C16" s="37"/>
      <c r="D16" s="37"/>
      <c r="E16" s="37"/>
      <c r="F16" s="37"/>
      <c r="G16" s="37"/>
      <c r="H16" s="37"/>
      <c r="I16" s="37"/>
      <c r="J16" s="37"/>
      <c r="K16" s="37"/>
      <c r="L16" s="37"/>
      <c r="M16" s="37"/>
      <c r="N16" s="37"/>
      <c r="O16" s="37"/>
      <c r="P16" s="37"/>
      <c r="Q16" s="37"/>
      <c r="R16" s="37"/>
      <c r="S16" s="37"/>
      <c r="T16" s="37"/>
      <c r="U16" s="38"/>
      <c r="V16" s="37"/>
      <c r="W16" s="37"/>
      <c r="X16" s="37"/>
      <c r="Y16" s="37"/>
      <c r="Z16" s="37"/>
      <c r="AA16" s="37"/>
      <c r="AB16" s="37"/>
      <c r="AC16" s="37"/>
      <c r="AD16" s="37"/>
      <c r="AE16" s="37"/>
      <c r="AF16" s="37"/>
      <c r="AG16" s="37"/>
      <c r="AH16" s="37"/>
      <c r="AI16" s="37"/>
      <c r="AJ16" s="37"/>
      <c r="AK16" s="37"/>
      <c r="AL16" s="37"/>
      <c r="AM16" s="37"/>
    </row>
    <row r="17" spans="1:39" ht="15" customHeight="1" x14ac:dyDescent="0.25">
      <c r="A17" s="37"/>
      <c r="B17" s="167" t="s">
        <v>53</v>
      </c>
      <c r="C17" s="167"/>
      <c r="D17" s="167"/>
      <c r="E17" s="167"/>
      <c r="F17" s="167"/>
      <c r="G17" s="168" t="str">
        <f>IF(H7="","",VLOOKUP(H7,'Award Contact List &amp; Lookups'!$A$2:$AF$367,12,FALSE))</f>
        <v/>
      </c>
      <c r="H17" s="168"/>
      <c r="I17" s="168"/>
      <c r="J17" s="168"/>
      <c r="K17" s="168"/>
      <c r="L17" s="168"/>
      <c r="M17" s="168"/>
      <c r="N17" s="168"/>
      <c r="O17" s="168"/>
      <c r="P17" s="168"/>
      <c r="Q17" s="168"/>
      <c r="R17" s="168"/>
      <c r="S17" s="168"/>
      <c r="T17" s="37"/>
      <c r="U17" s="167" t="s">
        <v>53</v>
      </c>
      <c r="V17" s="167"/>
      <c r="W17" s="167"/>
      <c r="X17" s="167"/>
      <c r="Y17" s="167"/>
      <c r="Z17" s="168" t="str">
        <f>IF(H7="","",IF(VLOOKUP(H7,'Award Contact List &amp; Lookups'!$A$2:$AF$367,16,FALSE)="","",VLOOKUP(H7,'Award Contact List &amp; Lookups'!$A$2:$AF$367,16,FALSE)))</f>
        <v/>
      </c>
      <c r="AA17" s="168"/>
      <c r="AB17" s="168"/>
      <c r="AC17" s="168"/>
      <c r="AD17" s="168"/>
      <c r="AE17" s="168"/>
      <c r="AF17" s="168"/>
      <c r="AG17" s="168"/>
      <c r="AH17" s="168"/>
      <c r="AI17" s="168"/>
      <c r="AJ17" s="168"/>
      <c r="AK17" s="168"/>
      <c r="AL17" s="168"/>
      <c r="AM17" s="37"/>
    </row>
    <row r="18" spans="1:39" ht="4.5" customHeight="1" x14ac:dyDescent="0.25">
      <c r="A18" s="37"/>
      <c r="B18" s="38"/>
      <c r="C18" s="37"/>
      <c r="D18" s="37"/>
      <c r="E18" s="37"/>
      <c r="F18" s="37"/>
      <c r="G18" s="37"/>
      <c r="H18" s="37"/>
      <c r="I18" s="37"/>
      <c r="J18" s="37"/>
      <c r="K18" s="37"/>
      <c r="L18" s="37"/>
      <c r="M18" s="37"/>
      <c r="N18" s="37"/>
      <c r="O18" s="37"/>
      <c r="P18" s="37"/>
      <c r="Q18" s="37"/>
      <c r="R18" s="37"/>
      <c r="S18" s="37"/>
      <c r="T18" s="37"/>
      <c r="U18" s="38"/>
      <c r="V18" s="37"/>
      <c r="W18" s="37"/>
      <c r="X18" s="37"/>
      <c r="Y18" s="37"/>
      <c r="Z18" s="37"/>
      <c r="AA18" s="37"/>
      <c r="AB18" s="37"/>
      <c r="AC18" s="37"/>
      <c r="AD18" s="37"/>
      <c r="AE18" s="37"/>
      <c r="AF18" s="37"/>
      <c r="AG18" s="37"/>
      <c r="AH18" s="37"/>
      <c r="AI18" s="37"/>
      <c r="AJ18" s="37"/>
      <c r="AK18" s="37"/>
      <c r="AL18" s="37"/>
      <c r="AM18" s="37"/>
    </row>
    <row r="19" spans="1:39" ht="15" customHeight="1" x14ac:dyDescent="0.25">
      <c r="A19" s="37"/>
      <c r="B19" s="170" t="s">
        <v>54</v>
      </c>
      <c r="C19" s="170"/>
      <c r="D19" s="168" t="str">
        <f>IF(H7="","",VLOOKUP(H7,'Award Contact List &amp; Lookups'!$A$2:$AF$367,10,FALSE))</f>
        <v/>
      </c>
      <c r="E19" s="168"/>
      <c r="F19" s="168"/>
      <c r="G19" s="168"/>
      <c r="H19" s="168"/>
      <c r="I19" s="168"/>
      <c r="J19" s="168"/>
      <c r="K19" s="168"/>
      <c r="L19" s="168"/>
      <c r="M19" s="168"/>
      <c r="N19" s="168"/>
      <c r="O19" s="168"/>
      <c r="P19" s="168"/>
      <c r="Q19" s="168"/>
      <c r="R19" s="168"/>
      <c r="S19" s="168"/>
      <c r="T19" s="37"/>
      <c r="U19" s="170" t="s">
        <v>54</v>
      </c>
      <c r="V19" s="170"/>
      <c r="W19" s="168" t="str">
        <f>IF(H7="","",IF(VLOOKUP(H7,'Award Contact List &amp; Lookups'!$A$2:$AF$367,14,FALSE)="","",VLOOKUP(H7,'Award Contact List &amp; Lookups'!$A$2:$AF$367,14,FALSE)))</f>
        <v/>
      </c>
      <c r="X19" s="168"/>
      <c r="Y19" s="168"/>
      <c r="Z19" s="168"/>
      <c r="AA19" s="168"/>
      <c r="AB19" s="168"/>
      <c r="AC19" s="168"/>
      <c r="AD19" s="168"/>
      <c r="AE19" s="168"/>
      <c r="AF19" s="168"/>
      <c r="AG19" s="168"/>
      <c r="AH19" s="168"/>
      <c r="AI19" s="168"/>
      <c r="AJ19" s="168"/>
      <c r="AK19" s="168"/>
      <c r="AL19" s="168"/>
      <c r="AM19" s="37"/>
    </row>
    <row r="20" spans="1:39" ht="4.5" customHeight="1" x14ac:dyDescent="0.25">
      <c r="A20" s="37"/>
      <c r="B20" s="38"/>
      <c r="C20" s="37"/>
      <c r="D20" s="37"/>
      <c r="E20" s="37"/>
      <c r="F20" s="37"/>
      <c r="G20" s="37"/>
      <c r="H20" s="37"/>
      <c r="I20" s="37"/>
      <c r="J20" s="37"/>
      <c r="K20" s="37"/>
      <c r="L20" s="37"/>
      <c r="M20" s="37"/>
      <c r="N20" s="37"/>
      <c r="O20" s="37"/>
      <c r="P20" s="37"/>
      <c r="Q20" s="37"/>
      <c r="R20" s="37"/>
      <c r="S20" s="37"/>
      <c r="T20" s="37"/>
      <c r="U20" s="38"/>
      <c r="V20" s="37"/>
      <c r="W20" s="37"/>
      <c r="X20" s="37"/>
      <c r="Y20" s="37"/>
      <c r="Z20" s="37"/>
      <c r="AA20" s="37"/>
      <c r="AB20" s="37"/>
      <c r="AC20" s="37"/>
      <c r="AD20" s="37"/>
      <c r="AE20" s="37"/>
      <c r="AF20" s="37"/>
      <c r="AG20" s="37"/>
      <c r="AH20" s="37"/>
      <c r="AI20" s="37"/>
      <c r="AJ20" s="37"/>
      <c r="AK20" s="37"/>
      <c r="AL20" s="37"/>
      <c r="AM20" s="37"/>
    </row>
    <row r="21" spans="1:39" ht="15" customHeight="1" x14ac:dyDescent="0.25">
      <c r="A21" s="37"/>
      <c r="B21" s="167" t="s">
        <v>3</v>
      </c>
      <c r="C21" s="167"/>
      <c r="D21" s="167"/>
      <c r="E21" s="168" t="str">
        <f>IF(H7="","",VLOOKUP(H7,'Award Contact List &amp; Lookups'!$A$2:$AF$367,13,FALSE))</f>
        <v/>
      </c>
      <c r="F21" s="168"/>
      <c r="G21" s="168"/>
      <c r="H21" s="168"/>
      <c r="I21" s="168"/>
      <c r="J21" s="168"/>
      <c r="K21" s="168"/>
      <c r="L21" s="168"/>
      <c r="M21" s="168"/>
      <c r="N21" s="168"/>
      <c r="O21" s="168"/>
      <c r="P21" s="168"/>
      <c r="Q21" s="168"/>
      <c r="R21" s="168"/>
      <c r="S21" s="168"/>
      <c r="T21" s="37"/>
      <c r="U21" s="167" t="s">
        <v>3</v>
      </c>
      <c r="V21" s="167"/>
      <c r="W21" s="167"/>
      <c r="X21" s="168" t="str">
        <f>IF(H7="","",IF(VLOOKUP(H7,'Award Contact List &amp; Lookups'!$A$2:$AF$367,17,FALSE)="","",VLOOKUP(H7,'Award Contact List &amp; Lookups'!$A$2:$AF$367,17,FALSE)))</f>
        <v/>
      </c>
      <c r="Y21" s="168"/>
      <c r="Z21" s="168"/>
      <c r="AA21" s="168"/>
      <c r="AB21" s="168"/>
      <c r="AC21" s="168"/>
      <c r="AD21" s="168"/>
      <c r="AE21" s="168"/>
      <c r="AF21" s="168"/>
      <c r="AG21" s="168"/>
      <c r="AH21" s="168"/>
      <c r="AI21" s="168"/>
      <c r="AJ21" s="168"/>
      <c r="AK21" s="168"/>
      <c r="AL21" s="168"/>
      <c r="AM21" s="37"/>
    </row>
    <row r="22" spans="1:39" ht="4.5" customHeight="1" x14ac:dyDescent="0.25">
      <c r="A22" s="37"/>
      <c r="B22" s="38"/>
      <c r="C22" s="37"/>
      <c r="D22" s="37"/>
      <c r="E22" s="37"/>
      <c r="F22" s="37"/>
      <c r="G22" s="37"/>
      <c r="H22" s="37"/>
      <c r="I22" s="37"/>
      <c r="J22" s="37"/>
      <c r="K22" s="37"/>
      <c r="L22" s="37"/>
      <c r="M22" s="37"/>
      <c r="N22" s="37"/>
      <c r="O22" s="37"/>
      <c r="P22" s="37"/>
      <c r="Q22" s="37"/>
      <c r="R22" s="37"/>
      <c r="S22" s="37"/>
      <c r="T22" s="37"/>
      <c r="U22" s="37"/>
      <c r="V22" s="47"/>
      <c r="W22" s="47"/>
      <c r="X22" s="47"/>
      <c r="Y22" s="47"/>
      <c r="Z22" s="37"/>
      <c r="AA22" s="37"/>
      <c r="AB22" s="37"/>
      <c r="AC22" s="37"/>
      <c r="AD22" s="37"/>
      <c r="AE22" s="37"/>
      <c r="AF22" s="37"/>
      <c r="AG22" s="37"/>
      <c r="AH22" s="37"/>
      <c r="AI22" s="37"/>
      <c r="AJ22" s="37"/>
      <c r="AK22" s="37"/>
      <c r="AL22" s="37"/>
      <c r="AM22" s="37"/>
    </row>
    <row r="23" spans="1:39" x14ac:dyDescent="0.25">
      <c r="A23" s="37"/>
      <c r="B23" s="171" t="s">
        <v>55</v>
      </c>
      <c r="C23" s="171"/>
      <c r="D23" s="171"/>
      <c r="E23" s="171"/>
      <c r="F23" s="171"/>
      <c r="G23" s="171"/>
      <c r="H23" s="171"/>
      <c r="I23" s="171"/>
      <c r="J23" s="171"/>
      <c r="K23" s="171"/>
      <c r="L23" s="171"/>
      <c r="M23" s="171"/>
      <c r="N23" s="171"/>
      <c r="O23" s="171"/>
      <c r="P23" s="171"/>
      <c r="Q23" s="171"/>
      <c r="R23" s="171"/>
      <c r="S23" s="171"/>
      <c r="T23" s="37"/>
      <c r="U23" s="171" t="s">
        <v>23</v>
      </c>
      <c r="V23" s="171"/>
      <c r="W23" s="171"/>
      <c r="X23" s="171"/>
      <c r="Y23" s="171"/>
      <c r="Z23" s="171"/>
      <c r="AA23" s="171"/>
      <c r="AB23" s="171"/>
      <c r="AC23" s="171"/>
      <c r="AD23" s="171"/>
      <c r="AE23" s="171"/>
      <c r="AF23" s="171"/>
      <c r="AG23" s="171"/>
      <c r="AH23" s="171"/>
      <c r="AI23" s="171"/>
      <c r="AJ23" s="171"/>
      <c r="AK23" s="171"/>
      <c r="AL23" s="171"/>
      <c r="AM23" s="37"/>
    </row>
    <row r="24" spans="1:39" x14ac:dyDescent="0.25">
      <c r="A24" s="37"/>
      <c r="B24" s="167" t="s">
        <v>52</v>
      </c>
      <c r="C24" s="167"/>
      <c r="D24" s="167"/>
      <c r="E24" s="167"/>
      <c r="F24" s="167"/>
      <c r="G24" s="168" t="str">
        <f>IF(H7="","",IF(VLOOKUP(H7,'Award Contact List &amp; Lookups'!$A$2:$AF$367,19,FALSE)="","",VLOOKUP(H7,'Award Contact List &amp; Lookups'!$A$2:$AF$367,19,FALSE)))</f>
        <v/>
      </c>
      <c r="H24" s="168"/>
      <c r="I24" s="168"/>
      <c r="J24" s="168"/>
      <c r="K24" s="168"/>
      <c r="L24" s="168"/>
      <c r="M24" s="168"/>
      <c r="N24" s="168"/>
      <c r="O24" s="168"/>
      <c r="P24" s="168"/>
      <c r="Q24" s="168"/>
      <c r="R24" s="168"/>
      <c r="S24" s="168"/>
      <c r="T24" s="37"/>
      <c r="U24" s="167" t="s">
        <v>52</v>
      </c>
      <c r="V24" s="167"/>
      <c r="W24" s="167"/>
      <c r="X24" s="167"/>
      <c r="Y24" s="167"/>
      <c r="Z24" s="168" t="str">
        <f>IF(H7="","",IF(VLOOKUP(H7,'Award Contact List &amp; Lookups'!$A$2:$AF$367,23,FALSE)="","",VLOOKUP(H7,'Award Contact List &amp; Lookups'!$A$2:$AF$367,23,FALSE)))</f>
        <v/>
      </c>
      <c r="AA24" s="168"/>
      <c r="AB24" s="168"/>
      <c r="AC24" s="168"/>
      <c r="AD24" s="168"/>
      <c r="AE24" s="168"/>
      <c r="AF24" s="168"/>
      <c r="AG24" s="168"/>
      <c r="AH24" s="168"/>
      <c r="AI24" s="168"/>
      <c r="AJ24" s="168"/>
      <c r="AK24" s="168"/>
      <c r="AL24" s="168"/>
      <c r="AM24" s="37"/>
    </row>
    <row r="25" spans="1:39" ht="4.5" customHeight="1" x14ac:dyDescent="0.25">
      <c r="A25" s="37"/>
      <c r="B25" s="38"/>
      <c r="C25" s="37"/>
      <c r="D25" s="37"/>
      <c r="E25" s="37"/>
      <c r="F25" s="37"/>
      <c r="G25" s="37"/>
      <c r="H25" s="37"/>
      <c r="I25" s="37"/>
      <c r="J25" s="37"/>
      <c r="K25" s="37"/>
      <c r="L25" s="37"/>
      <c r="M25" s="37"/>
      <c r="N25" s="37"/>
      <c r="O25" s="37"/>
      <c r="P25" s="37"/>
      <c r="Q25" s="37"/>
      <c r="R25" s="37"/>
      <c r="S25" s="37"/>
      <c r="T25" s="37"/>
      <c r="U25" s="38"/>
      <c r="V25" s="37"/>
      <c r="W25" s="37"/>
      <c r="X25" s="37"/>
      <c r="Y25" s="37"/>
      <c r="Z25" s="37"/>
      <c r="AA25" s="37"/>
      <c r="AB25" s="37"/>
      <c r="AC25" s="37"/>
      <c r="AD25" s="37"/>
      <c r="AE25" s="37"/>
      <c r="AF25" s="37"/>
      <c r="AG25" s="37"/>
      <c r="AH25" s="37"/>
      <c r="AI25" s="37"/>
      <c r="AJ25" s="37"/>
      <c r="AK25" s="37"/>
      <c r="AL25" s="37"/>
      <c r="AM25" s="37"/>
    </row>
    <row r="26" spans="1:39" ht="15" customHeight="1" x14ac:dyDescent="0.25">
      <c r="A26" s="37"/>
      <c r="B26" s="167" t="s">
        <v>53</v>
      </c>
      <c r="C26" s="167"/>
      <c r="D26" s="167"/>
      <c r="E26" s="167"/>
      <c r="F26" s="167"/>
      <c r="G26" s="168" t="str">
        <f>IF(H7="","",IF(VLOOKUP(H7,'Award Contact List &amp; Lookups'!$A$2:$AF$367,20,FALSE)="","",VLOOKUP(H7,'Award Contact List &amp; Lookups'!$A$2:$AF$367,20,FALSE)))</f>
        <v/>
      </c>
      <c r="H26" s="168"/>
      <c r="I26" s="168"/>
      <c r="J26" s="168"/>
      <c r="K26" s="168"/>
      <c r="L26" s="168"/>
      <c r="M26" s="168"/>
      <c r="N26" s="168"/>
      <c r="O26" s="168"/>
      <c r="P26" s="168"/>
      <c r="Q26" s="168"/>
      <c r="R26" s="168"/>
      <c r="S26" s="168"/>
      <c r="T26" s="37"/>
      <c r="U26" s="167" t="s">
        <v>53</v>
      </c>
      <c r="V26" s="167"/>
      <c r="W26" s="167"/>
      <c r="X26" s="167"/>
      <c r="Y26" s="167"/>
      <c r="Z26" s="168" t="str">
        <f>IF(H7="","",IF(VLOOKUP(H7,'Award Contact List &amp; Lookups'!$A$2:$AF$367,24,FALSE)="","",VLOOKUP(H7,'Award Contact List &amp; Lookups'!$A$2:$AF$367,24,FALSE)))</f>
        <v/>
      </c>
      <c r="AA26" s="168"/>
      <c r="AB26" s="168"/>
      <c r="AC26" s="168"/>
      <c r="AD26" s="168"/>
      <c r="AE26" s="168"/>
      <c r="AF26" s="168"/>
      <c r="AG26" s="168"/>
      <c r="AH26" s="168"/>
      <c r="AI26" s="168"/>
      <c r="AJ26" s="168"/>
      <c r="AK26" s="168"/>
      <c r="AL26" s="168"/>
      <c r="AM26" s="37"/>
    </row>
    <row r="27" spans="1:39" ht="4.5" customHeight="1" x14ac:dyDescent="0.25">
      <c r="A27" s="37"/>
      <c r="B27" s="38"/>
      <c r="C27" s="37"/>
      <c r="D27" s="37"/>
      <c r="E27" s="37"/>
      <c r="F27" s="37"/>
      <c r="G27" s="37"/>
      <c r="H27" s="37"/>
      <c r="I27" s="37"/>
      <c r="J27" s="37"/>
      <c r="K27" s="37"/>
      <c r="L27" s="37"/>
      <c r="M27" s="37"/>
      <c r="N27" s="37"/>
      <c r="O27" s="37"/>
      <c r="P27" s="37"/>
      <c r="Q27" s="37"/>
      <c r="R27" s="37"/>
      <c r="S27" s="37"/>
      <c r="T27" s="37"/>
      <c r="U27" s="38"/>
      <c r="V27" s="37"/>
      <c r="W27" s="37"/>
      <c r="X27" s="37"/>
      <c r="Y27" s="37"/>
      <c r="Z27" s="37"/>
      <c r="AA27" s="37"/>
      <c r="AB27" s="37"/>
      <c r="AC27" s="37"/>
      <c r="AD27" s="37"/>
      <c r="AE27" s="37"/>
      <c r="AF27" s="37"/>
      <c r="AG27" s="37"/>
      <c r="AH27" s="37"/>
      <c r="AI27" s="37"/>
      <c r="AJ27" s="37"/>
      <c r="AK27" s="37"/>
      <c r="AL27" s="37"/>
      <c r="AM27" s="37"/>
    </row>
    <row r="28" spans="1:39" ht="15" customHeight="1" x14ac:dyDescent="0.25">
      <c r="A28" s="37"/>
      <c r="B28" s="170" t="s">
        <v>54</v>
      </c>
      <c r="C28" s="170"/>
      <c r="D28" s="168" t="str">
        <f>IF(H7="","",IF(VLOOKUP(H7,'Award Contact List &amp; Lookups'!$A$2:$AF$367,18,FALSE)="","",VLOOKUP(H7,'Award Contact List &amp; Lookups'!$A$2:$AF$367,18,FALSE)))</f>
        <v/>
      </c>
      <c r="E28" s="168"/>
      <c r="F28" s="168"/>
      <c r="G28" s="168"/>
      <c r="H28" s="168"/>
      <c r="I28" s="168"/>
      <c r="J28" s="168"/>
      <c r="K28" s="168"/>
      <c r="L28" s="168"/>
      <c r="M28" s="168"/>
      <c r="N28" s="168"/>
      <c r="O28" s="168"/>
      <c r="P28" s="168"/>
      <c r="Q28" s="168"/>
      <c r="R28" s="168"/>
      <c r="S28" s="168"/>
      <c r="T28" s="37"/>
      <c r="U28" s="170" t="s">
        <v>54</v>
      </c>
      <c r="V28" s="170"/>
      <c r="W28" s="168" t="str">
        <f>IF(H7="","",IF(VLOOKUP(H7,'Award Contact List &amp; Lookups'!$A$2:$AF$367,22,FALSE)="","",VLOOKUP(H7,'Award Contact List &amp; Lookups'!$A$2:$AF$367,22,FALSE)))</f>
        <v/>
      </c>
      <c r="X28" s="168"/>
      <c r="Y28" s="168"/>
      <c r="Z28" s="168"/>
      <c r="AA28" s="168"/>
      <c r="AB28" s="168"/>
      <c r="AC28" s="168"/>
      <c r="AD28" s="168"/>
      <c r="AE28" s="168"/>
      <c r="AF28" s="168"/>
      <c r="AG28" s="168"/>
      <c r="AH28" s="168"/>
      <c r="AI28" s="168"/>
      <c r="AJ28" s="168"/>
      <c r="AK28" s="168"/>
      <c r="AL28" s="168"/>
      <c r="AM28" s="37"/>
    </row>
    <row r="29" spans="1:39" ht="4.5" customHeight="1" x14ac:dyDescent="0.25">
      <c r="A29" s="37"/>
      <c r="B29" s="38"/>
      <c r="C29" s="37"/>
      <c r="D29" s="37"/>
      <c r="E29" s="37"/>
      <c r="F29" s="37"/>
      <c r="G29" s="37"/>
      <c r="H29" s="37"/>
      <c r="I29" s="37"/>
      <c r="J29" s="37"/>
      <c r="K29" s="37"/>
      <c r="L29" s="37"/>
      <c r="M29" s="37"/>
      <c r="N29" s="37"/>
      <c r="O29" s="37"/>
      <c r="P29" s="37"/>
      <c r="Q29" s="37"/>
      <c r="R29" s="37"/>
      <c r="S29" s="37"/>
      <c r="T29" s="37"/>
      <c r="U29" s="38"/>
      <c r="V29" s="37"/>
      <c r="W29" s="37"/>
      <c r="X29" s="37"/>
      <c r="Y29" s="37"/>
      <c r="Z29" s="37"/>
      <c r="AA29" s="37"/>
      <c r="AB29" s="37"/>
      <c r="AC29" s="37"/>
      <c r="AD29" s="37"/>
      <c r="AE29" s="37"/>
      <c r="AF29" s="37"/>
      <c r="AG29" s="37"/>
      <c r="AH29" s="37"/>
      <c r="AI29" s="37"/>
      <c r="AJ29" s="37"/>
      <c r="AK29" s="37"/>
      <c r="AL29" s="37"/>
      <c r="AM29" s="37"/>
    </row>
    <row r="30" spans="1:39" ht="15" customHeight="1" x14ac:dyDescent="0.25">
      <c r="A30" s="37"/>
      <c r="B30" s="167" t="s">
        <v>3</v>
      </c>
      <c r="C30" s="167"/>
      <c r="D30" s="167"/>
      <c r="E30" s="168" t="str">
        <f>IF(H7="","",IF(VLOOKUP(H7,'Award Contact List &amp; Lookups'!$A$2:$AF$367,21,FALSE)="","",VLOOKUP(H7,'Award Contact List &amp; Lookups'!$A$2:$AF$367,21,FALSE)))</f>
        <v/>
      </c>
      <c r="F30" s="168"/>
      <c r="G30" s="168"/>
      <c r="H30" s="168"/>
      <c r="I30" s="168"/>
      <c r="J30" s="168"/>
      <c r="K30" s="168"/>
      <c r="L30" s="168"/>
      <c r="M30" s="168"/>
      <c r="N30" s="168"/>
      <c r="O30" s="168"/>
      <c r="P30" s="168"/>
      <c r="Q30" s="168"/>
      <c r="R30" s="168"/>
      <c r="S30" s="168"/>
      <c r="T30" s="37"/>
      <c r="U30" s="167" t="s">
        <v>3</v>
      </c>
      <c r="V30" s="167"/>
      <c r="W30" s="167"/>
      <c r="X30" s="168" t="str">
        <f>IF(H7="","",IF(VLOOKUP(H7,'Award Contact List &amp; Lookups'!$A$2:$AF$367,25,FALSE)="","",VLOOKUP(H7,'Award Contact List &amp; Lookups'!$A$2:$AF$367,25,FALSE)))</f>
        <v/>
      </c>
      <c r="Y30" s="168"/>
      <c r="Z30" s="168"/>
      <c r="AA30" s="168"/>
      <c r="AB30" s="168"/>
      <c r="AC30" s="168"/>
      <c r="AD30" s="168"/>
      <c r="AE30" s="168"/>
      <c r="AF30" s="168"/>
      <c r="AG30" s="168"/>
      <c r="AH30" s="168"/>
      <c r="AI30" s="168"/>
      <c r="AJ30" s="168"/>
      <c r="AK30" s="168"/>
      <c r="AL30" s="168"/>
      <c r="AM30" s="37"/>
    </row>
    <row r="31" spans="1:39" ht="4.5" customHeight="1" x14ac:dyDescent="0.25">
      <c r="A31" s="37"/>
      <c r="B31" s="38"/>
      <c r="C31" s="37"/>
      <c r="D31" s="37"/>
      <c r="E31" s="37"/>
      <c r="F31" s="37"/>
      <c r="G31" s="37"/>
      <c r="H31" s="37"/>
      <c r="I31" s="37"/>
      <c r="J31" s="37"/>
      <c r="K31" s="37"/>
      <c r="L31" s="37"/>
      <c r="M31" s="37"/>
      <c r="N31" s="37"/>
      <c r="O31" s="37"/>
      <c r="P31" s="37"/>
      <c r="Q31" s="37"/>
      <c r="R31" s="37"/>
      <c r="S31" s="37"/>
      <c r="T31" s="37"/>
      <c r="U31" s="37"/>
      <c r="V31" s="46"/>
      <c r="W31" s="46"/>
      <c r="X31" s="46"/>
      <c r="Y31" s="46"/>
      <c r="Z31" s="46"/>
      <c r="AA31" s="46"/>
      <c r="AB31" s="46"/>
      <c r="AC31" s="47"/>
      <c r="AD31" s="47"/>
      <c r="AE31" s="37"/>
      <c r="AF31" s="37"/>
      <c r="AG31" s="37"/>
      <c r="AH31" s="37"/>
      <c r="AI31" s="37"/>
      <c r="AJ31" s="37"/>
      <c r="AK31" s="37"/>
      <c r="AL31" s="37"/>
      <c r="AM31" s="37"/>
    </row>
    <row r="32" spans="1:39" ht="15" customHeight="1" x14ac:dyDescent="0.25">
      <c r="A32" s="37"/>
      <c r="B32" s="169" t="s">
        <v>56</v>
      </c>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c r="AM32" s="37"/>
    </row>
    <row r="33" spans="1:39" ht="15" customHeight="1" x14ac:dyDescent="0.25">
      <c r="A33" s="37"/>
      <c r="B33" s="166" t="s">
        <v>57</v>
      </c>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37"/>
    </row>
    <row r="34" spans="1:39" ht="45" customHeight="1" x14ac:dyDescent="0.25">
      <c r="A34" s="37"/>
      <c r="B34" s="177" t="s">
        <v>355</v>
      </c>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177"/>
      <c r="AM34" s="37"/>
    </row>
    <row r="35" spans="1:39" ht="126.75" customHeight="1" x14ac:dyDescent="0.25">
      <c r="A35" s="37"/>
      <c r="B35" s="178"/>
      <c r="C35" s="179"/>
      <c r="D35" s="179"/>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80"/>
      <c r="AM35" s="37"/>
    </row>
    <row r="36" spans="1:39" ht="4.5" customHeight="1" x14ac:dyDescent="0.2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row>
    <row r="37" spans="1:39" ht="15" customHeight="1" x14ac:dyDescent="0.25">
      <c r="A37" s="37"/>
      <c r="B37" s="166" t="s">
        <v>58</v>
      </c>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37"/>
    </row>
    <row r="38" spans="1:39" ht="45.75" customHeight="1" x14ac:dyDescent="0.25">
      <c r="A38" s="37"/>
      <c r="B38" s="177" t="s">
        <v>356</v>
      </c>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37"/>
    </row>
    <row r="39" spans="1:39" ht="126.75" customHeight="1" x14ac:dyDescent="0.25">
      <c r="A39" s="37"/>
      <c r="B39" s="178"/>
      <c r="C39" s="179"/>
      <c r="D39" s="179"/>
      <c r="E39" s="179"/>
      <c r="F39" s="179"/>
      <c r="G39" s="179"/>
      <c r="H39" s="179"/>
      <c r="I39" s="179"/>
      <c r="J39" s="179"/>
      <c r="K39" s="179"/>
      <c r="L39" s="179"/>
      <c r="M39" s="179"/>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80"/>
      <c r="AM39" s="37"/>
    </row>
    <row r="40" spans="1:39" ht="4.5" customHeight="1" x14ac:dyDescent="0.25">
      <c r="A40" s="37"/>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37"/>
    </row>
    <row r="41" spans="1:39" ht="15" customHeight="1" x14ac:dyDescent="0.25">
      <c r="A41" s="37"/>
      <c r="B41" s="181" t="s">
        <v>5</v>
      </c>
      <c r="C41" s="181"/>
      <c r="D41" s="181"/>
      <c r="E41" s="181"/>
      <c r="F41" s="181"/>
      <c r="G41" s="181"/>
      <c r="H41" s="181"/>
      <c r="I41" s="181"/>
      <c r="J41" s="181"/>
      <c r="K41" s="181"/>
      <c r="L41" s="181"/>
      <c r="M41" s="181"/>
      <c r="N41" s="181"/>
      <c r="O41" s="181"/>
      <c r="P41" s="181"/>
      <c r="Q41" s="181"/>
      <c r="R41" s="181"/>
      <c r="S41" s="181"/>
      <c r="T41" s="181"/>
      <c r="U41" s="181"/>
      <c r="V41" s="181"/>
      <c r="W41" s="37"/>
      <c r="X41" s="37"/>
      <c r="Y41" s="37"/>
      <c r="Z41" s="37"/>
      <c r="AA41" s="37"/>
      <c r="AB41" s="37"/>
      <c r="AC41" s="37"/>
      <c r="AD41" s="37"/>
      <c r="AE41" s="37"/>
      <c r="AF41" s="37"/>
      <c r="AG41" s="37"/>
      <c r="AH41" s="37"/>
      <c r="AI41" s="37"/>
      <c r="AJ41" s="38" t="s">
        <v>4</v>
      </c>
      <c r="AK41" s="37"/>
      <c r="AL41" s="37"/>
      <c r="AM41" s="37"/>
    </row>
    <row r="42" spans="1:39" ht="15" customHeight="1" x14ac:dyDescent="0.25">
      <c r="A42" s="37"/>
      <c r="B42" s="176" t="s">
        <v>24</v>
      </c>
      <c r="C42" s="176"/>
      <c r="D42" s="176"/>
      <c r="E42" s="176"/>
      <c r="F42" s="176"/>
      <c r="G42" s="176"/>
      <c r="H42" s="176"/>
      <c r="I42" s="176"/>
      <c r="J42" s="176"/>
      <c r="K42" s="176"/>
      <c r="L42" s="176"/>
      <c r="M42" s="176"/>
      <c r="N42" s="176"/>
      <c r="O42" s="176"/>
      <c r="P42" s="176"/>
      <c r="Q42" s="176"/>
      <c r="R42" s="176"/>
      <c r="S42" s="176"/>
      <c r="T42" s="176"/>
      <c r="U42" s="176"/>
      <c r="V42" s="176"/>
      <c r="W42" s="37"/>
      <c r="X42" s="37"/>
      <c r="Y42" s="37"/>
      <c r="Z42" s="37"/>
      <c r="AA42" s="37"/>
      <c r="AB42" s="37"/>
      <c r="AC42" s="37"/>
      <c r="AD42" s="37"/>
      <c r="AE42" s="37"/>
      <c r="AF42" s="37"/>
      <c r="AG42" s="37"/>
      <c r="AH42" s="37"/>
      <c r="AI42" s="37"/>
      <c r="AJ42" s="37"/>
      <c r="AK42" s="37"/>
      <c r="AL42" s="37"/>
      <c r="AM42" s="37"/>
    </row>
    <row r="43" spans="1:39" ht="15" customHeight="1" x14ac:dyDescent="0.25"/>
    <row r="44" spans="1:39" ht="15" customHeight="1" x14ac:dyDescent="0.25"/>
    <row r="45" spans="1:39" ht="15" customHeight="1" x14ac:dyDescent="0.25"/>
    <row r="46" spans="1:39" ht="15" customHeight="1" x14ac:dyDescent="0.25"/>
    <row r="47" spans="1:39" ht="15" customHeight="1" x14ac:dyDescent="0.25"/>
    <row r="48" spans="1:39" ht="15" customHeight="1" x14ac:dyDescent="0.25"/>
    <row r="49" s="36" customFormat="1" ht="15" customHeight="1" x14ac:dyDescent="0.25"/>
  </sheetData>
  <sheetProtection algorithmName="SHA-512" hashValue="tDqic4/fJAMFI0BOtEoKhDWh9k+4liEPSh1DTfUv/utc9ywMxpWJo7GAS+NB0NmOpMIbriej6nOogliR7JiYEA==" saltValue="rAs6/AxD4e/30BHqB8trYA==" spinCount="100000" sheet="1" selectLockedCells="1"/>
  <mergeCells count="58">
    <mergeCell ref="N11:Q11"/>
    <mergeCell ref="G11:M11"/>
    <mergeCell ref="R11:T11"/>
    <mergeCell ref="B42:V42"/>
    <mergeCell ref="B34:AL34"/>
    <mergeCell ref="B35:AL35"/>
    <mergeCell ref="B38:AL38"/>
    <mergeCell ref="B39:AL39"/>
    <mergeCell ref="B41:V41"/>
    <mergeCell ref="B17:F17"/>
    <mergeCell ref="B19:C19"/>
    <mergeCell ref="B21:D21"/>
    <mergeCell ref="G17:S17"/>
    <mergeCell ref="D19:S19"/>
    <mergeCell ref="E21:S21"/>
    <mergeCell ref="U17:Y17"/>
    <mergeCell ref="B5:AL5"/>
    <mergeCell ref="B13:AL13"/>
    <mergeCell ref="B14:S14"/>
    <mergeCell ref="U14:AL14"/>
    <mergeCell ref="B15:F15"/>
    <mergeCell ref="U15:Y15"/>
    <mergeCell ref="Z15:AL15"/>
    <mergeCell ref="B9:J9"/>
    <mergeCell ref="K9:T9"/>
    <mergeCell ref="H7:T7"/>
    <mergeCell ref="B7:G7"/>
    <mergeCell ref="V9:AF9"/>
    <mergeCell ref="V7:AF7"/>
    <mergeCell ref="AG7:AJ7"/>
    <mergeCell ref="G15:S15"/>
    <mergeCell ref="AG9:AJ9"/>
    <mergeCell ref="Z17:AL17"/>
    <mergeCell ref="U19:V19"/>
    <mergeCell ref="W19:AL19"/>
    <mergeCell ref="U21:W21"/>
    <mergeCell ref="X21:AL21"/>
    <mergeCell ref="B23:S23"/>
    <mergeCell ref="U23:AL23"/>
    <mergeCell ref="B24:F24"/>
    <mergeCell ref="G24:S24"/>
    <mergeCell ref="U24:Y24"/>
    <mergeCell ref="Z24:AL24"/>
    <mergeCell ref="B26:F26"/>
    <mergeCell ref="G26:S26"/>
    <mergeCell ref="U26:Y26"/>
    <mergeCell ref="Z26:AL26"/>
    <mergeCell ref="B28:C28"/>
    <mergeCell ref="D28:S28"/>
    <mergeCell ref="U28:V28"/>
    <mergeCell ref="W28:AL28"/>
    <mergeCell ref="B33:AL33"/>
    <mergeCell ref="B37:AL37"/>
    <mergeCell ref="B30:D30"/>
    <mergeCell ref="E30:S30"/>
    <mergeCell ref="U30:W30"/>
    <mergeCell ref="X30:AL30"/>
    <mergeCell ref="B32:AL32"/>
  </mergeCells>
  <dataValidations count="1">
    <dataValidation type="list" allowBlank="1" showInputMessage="1" showErrorMessage="1" sqref="H8:T8" xr:uid="{E4CFCD73-F414-453D-8F34-CAD6084FD78F}">
      <formula1>#REF!</formula1>
    </dataValidation>
  </dataValidations>
  <hyperlinks>
    <hyperlink ref="B42" r:id="rId1" display="http://www.mass.gov/dfs" xr:uid="{00000000-0004-0000-0000-000000000000}"/>
  </hyperlinks>
  <pageMargins left="0.2" right="0.2" top="0.25" bottom="0.25" header="0.05" footer="0.05"/>
  <pageSetup fitToHeight="0" orientation="portrait" cellComments="atEnd"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B9A2A20-4AFF-4EC2-9D6E-C843AF67F284}">
          <x14:formula1>
            <xm:f>'Award Contact List &amp; Lookups'!$A$2:$A$206</xm:f>
          </x14:formula1>
          <xm:sqref>H7:T7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B107"/>
  <sheetViews>
    <sheetView topLeftCell="A84" zoomScaleNormal="100" workbookViewId="0">
      <selection activeCell="B7" sqref="B7:F7"/>
    </sheetView>
  </sheetViews>
  <sheetFormatPr defaultColWidth="8.85546875" defaultRowHeight="15" x14ac:dyDescent="0.25"/>
  <cols>
    <col min="1" max="1" width="1.140625" style="55" customWidth="1"/>
    <col min="2" max="56" width="2.7109375" style="55" customWidth="1"/>
    <col min="57" max="57" width="0.7109375" style="55" customWidth="1"/>
    <col min="58" max="58" width="3.28515625" style="55" customWidth="1"/>
    <col min="59" max="67" width="3.28515625" style="56" hidden="1" customWidth="1"/>
    <col min="68" max="69" width="3.28515625" style="55" hidden="1" customWidth="1"/>
    <col min="70" max="71" width="36.140625" style="55" hidden="1" customWidth="1"/>
    <col min="72" max="75" width="3.28515625" style="55" hidden="1" customWidth="1"/>
    <col min="76" max="80" width="2.7109375" style="55" hidden="1" customWidth="1"/>
    <col min="81" max="81" width="0" style="55" hidden="1" customWidth="1"/>
    <col min="82" max="16384" width="8.85546875" style="55"/>
  </cols>
  <sheetData>
    <row r="1" spans="1:71" ht="21" customHeight="1" x14ac:dyDescent="0.25">
      <c r="A1" s="52"/>
      <c r="B1" s="52"/>
      <c r="C1" s="52"/>
      <c r="D1" s="52"/>
      <c r="E1" s="52"/>
      <c r="F1" s="52"/>
      <c r="G1" s="226" t="s">
        <v>0</v>
      </c>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53"/>
      <c r="AN1" s="53"/>
      <c r="AO1" s="234" t="str">
        <f>(IF('Programmatic Summary'!H7="","",'Programmatic Summary'!H7))</f>
        <v/>
      </c>
      <c r="AP1" s="234"/>
      <c r="AQ1" s="234"/>
      <c r="AR1" s="234"/>
      <c r="AS1" s="234"/>
      <c r="AT1" s="234"/>
      <c r="AU1" s="234"/>
      <c r="AV1" s="234"/>
      <c r="AW1" s="234"/>
      <c r="AX1" s="234"/>
      <c r="AY1" s="234"/>
      <c r="AZ1" s="234"/>
      <c r="BA1" s="234"/>
      <c r="BB1" s="234"/>
      <c r="BC1" s="234"/>
      <c r="BD1" s="234"/>
      <c r="BE1" s="54"/>
    </row>
    <row r="2" spans="1:71" ht="18.75" customHeight="1" x14ac:dyDescent="0.25">
      <c r="A2" s="52"/>
      <c r="B2" s="52"/>
      <c r="C2" s="52"/>
      <c r="D2" s="52"/>
      <c r="E2" s="52"/>
      <c r="F2" s="52"/>
      <c r="G2" s="228" t="s">
        <v>352</v>
      </c>
      <c r="H2" s="228"/>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52"/>
    </row>
    <row r="3" spans="1:71" ht="3.6" customHeight="1" x14ac:dyDescent="0.25">
      <c r="A3" s="57"/>
      <c r="B3" s="57"/>
      <c r="C3" s="57"/>
      <c r="D3" s="57"/>
      <c r="E3" s="57"/>
      <c r="F3" s="57"/>
      <c r="G3" s="57"/>
      <c r="H3" s="57"/>
      <c r="I3" s="57"/>
      <c r="J3" s="57"/>
      <c r="K3" s="57"/>
      <c r="L3" s="57"/>
      <c r="M3" s="57"/>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c r="BA3" s="57"/>
      <c r="BB3" s="57"/>
      <c r="BC3" s="57"/>
      <c r="BD3" s="57"/>
      <c r="BE3" s="57"/>
    </row>
    <row r="4" spans="1:71" ht="35.25" customHeight="1" thickBot="1" x14ac:dyDescent="0.3">
      <c r="A4" s="52"/>
      <c r="B4" s="52"/>
      <c r="C4" s="52"/>
      <c r="D4" s="52"/>
      <c r="E4" s="52"/>
      <c r="F4" s="58"/>
      <c r="G4" s="227" t="s">
        <v>353</v>
      </c>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58"/>
      <c r="AI4" s="58"/>
      <c r="AJ4" s="58"/>
      <c r="AK4" s="58"/>
      <c r="AL4" s="58"/>
      <c r="AM4" s="58"/>
      <c r="AN4" s="52"/>
      <c r="AO4" s="52"/>
      <c r="AP4" s="52"/>
      <c r="AQ4" s="52"/>
      <c r="AR4" s="52"/>
      <c r="AS4" s="52"/>
      <c r="AT4" s="52"/>
      <c r="AU4" s="52"/>
      <c r="AV4" s="52"/>
      <c r="AW4" s="52"/>
      <c r="AX4" s="52"/>
      <c r="AY4" s="52"/>
      <c r="AZ4" s="52"/>
      <c r="BA4" s="52"/>
      <c r="BB4" s="52"/>
      <c r="BC4" s="52"/>
      <c r="BD4" s="52"/>
      <c r="BE4" s="52"/>
    </row>
    <row r="5" spans="1:71" ht="15" customHeight="1" thickBot="1" x14ac:dyDescent="0.3">
      <c r="A5" s="52"/>
      <c r="B5" s="193" t="s">
        <v>70</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c r="AX5" s="194"/>
      <c r="AY5" s="194"/>
      <c r="AZ5" s="194"/>
      <c r="BA5" s="194"/>
      <c r="BB5" s="194"/>
      <c r="BC5" s="194"/>
      <c r="BD5" s="195"/>
      <c r="BE5" s="52"/>
      <c r="BR5" s="55" t="s">
        <v>57</v>
      </c>
      <c r="BS5" s="55" t="s">
        <v>58</v>
      </c>
    </row>
    <row r="6" spans="1:71" s="60" customFormat="1" ht="30" customHeight="1" x14ac:dyDescent="0.25">
      <c r="A6" s="59"/>
      <c r="B6" s="202" t="s">
        <v>59</v>
      </c>
      <c r="C6" s="182"/>
      <c r="D6" s="182"/>
      <c r="E6" s="182"/>
      <c r="F6" s="182"/>
      <c r="G6" s="182" t="s">
        <v>7</v>
      </c>
      <c r="H6" s="182"/>
      <c r="I6" s="182"/>
      <c r="J6" s="182"/>
      <c r="K6" s="182"/>
      <c r="L6" s="182"/>
      <c r="M6" s="182"/>
      <c r="N6" s="182"/>
      <c r="O6" s="182"/>
      <c r="P6" s="182"/>
      <c r="Q6" s="182"/>
      <c r="R6" s="182" t="s">
        <v>11</v>
      </c>
      <c r="S6" s="182"/>
      <c r="T6" s="182"/>
      <c r="U6" s="182"/>
      <c r="V6" s="182"/>
      <c r="W6" s="182"/>
      <c r="X6" s="182"/>
      <c r="Y6" s="182"/>
      <c r="Z6" s="182"/>
      <c r="AA6" s="182"/>
      <c r="AB6" s="182"/>
      <c r="AC6" s="182" t="s">
        <v>60</v>
      </c>
      <c r="AD6" s="182"/>
      <c r="AE6" s="182"/>
      <c r="AF6" s="182"/>
      <c r="AG6" s="182" t="s">
        <v>12</v>
      </c>
      <c r="AH6" s="182"/>
      <c r="AI6" s="182"/>
      <c r="AJ6" s="182"/>
      <c r="AK6" s="182" t="s">
        <v>13</v>
      </c>
      <c r="AL6" s="182"/>
      <c r="AM6" s="182"/>
      <c r="AN6" s="182"/>
      <c r="AO6" s="182" t="s">
        <v>8</v>
      </c>
      <c r="AP6" s="182"/>
      <c r="AQ6" s="182"/>
      <c r="AR6" s="182"/>
      <c r="AS6" s="182" t="s">
        <v>9</v>
      </c>
      <c r="AT6" s="182"/>
      <c r="AU6" s="182"/>
      <c r="AV6" s="182"/>
      <c r="AW6" s="182" t="s">
        <v>14</v>
      </c>
      <c r="AX6" s="182"/>
      <c r="AY6" s="182"/>
      <c r="AZ6" s="182"/>
      <c r="BA6" s="182" t="s">
        <v>10</v>
      </c>
      <c r="BB6" s="182"/>
      <c r="BC6" s="182"/>
      <c r="BD6" s="209"/>
      <c r="BE6" s="59"/>
      <c r="BG6" s="61" t="s">
        <v>7</v>
      </c>
      <c r="BH6" s="61" t="s">
        <v>59</v>
      </c>
      <c r="BI6" s="61" t="s">
        <v>8</v>
      </c>
      <c r="BJ6" s="61" t="s">
        <v>9</v>
      </c>
      <c r="BK6" s="61" t="s">
        <v>11</v>
      </c>
      <c r="BL6" s="61" t="s">
        <v>60</v>
      </c>
      <c r="BM6" s="61" t="s">
        <v>76</v>
      </c>
      <c r="BN6" s="61" t="s">
        <v>77</v>
      </c>
      <c r="BO6" s="61" t="s">
        <v>78</v>
      </c>
      <c r="BR6" s="36" t="s">
        <v>462</v>
      </c>
      <c r="BS6" s="36" t="s">
        <v>463</v>
      </c>
    </row>
    <row r="7" spans="1:71" ht="15.75" customHeight="1" x14ac:dyDescent="0.25">
      <c r="A7" s="52"/>
      <c r="B7" s="203"/>
      <c r="C7" s="197"/>
      <c r="D7" s="197"/>
      <c r="E7" s="197"/>
      <c r="F7" s="197"/>
      <c r="G7" s="183"/>
      <c r="H7" s="183"/>
      <c r="I7" s="183"/>
      <c r="J7" s="183"/>
      <c r="K7" s="183"/>
      <c r="L7" s="183"/>
      <c r="M7" s="183"/>
      <c r="N7" s="183"/>
      <c r="O7" s="183"/>
      <c r="P7" s="183"/>
      <c r="Q7" s="183"/>
      <c r="R7" s="197"/>
      <c r="S7" s="197"/>
      <c r="T7" s="197"/>
      <c r="U7" s="197"/>
      <c r="V7" s="197"/>
      <c r="W7" s="197"/>
      <c r="X7" s="197"/>
      <c r="Y7" s="197"/>
      <c r="Z7" s="197"/>
      <c r="AA7" s="197"/>
      <c r="AB7" s="197"/>
      <c r="AC7" s="197"/>
      <c r="AD7" s="197"/>
      <c r="AE7" s="197"/>
      <c r="AF7" s="197"/>
      <c r="AG7" s="208"/>
      <c r="AH7" s="208"/>
      <c r="AI7" s="208"/>
      <c r="AJ7" s="208"/>
      <c r="AK7" s="208"/>
      <c r="AL7" s="208"/>
      <c r="AM7" s="208"/>
      <c r="AN7" s="208"/>
      <c r="AO7" s="200"/>
      <c r="AP7" s="200"/>
      <c r="AQ7" s="200"/>
      <c r="AR7" s="200"/>
      <c r="AS7" s="201"/>
      <c r="AT7" s="201"/>
      <c r="AU7" s="201"/>
      <c r="AV7" s="201"/>
      <c r="AW7" s="201"/>
      <c r="AX7" s="201"/>
      <c r="AY7" s="201"/>
      <c r="AZ7" s="201"/>
      <c r="BA7" s="198" t="str">
        <f>IF(BO7=8,"",IF(BO7=0,(AO7*AS7)+AW7,"-"))</f>
        <v/>
      </c>
      <c r="BB7" s="198"/>
      <c r="BC7" s="198"/>
      <c r="BD7" s="199"/>
      <c r="BE7" s="52"/>
      <c r="BF7" s="62"/>
      <c r="BG7" s="63" t="str">
        <f t="shared" ref="BG7:BG36" si="0">IF($BO7=8, "N/A",IF($BO7=0, "Complete", IF(G7="", "Empty","Filled In")))</f>
        <v>N/A</v>
      </c>
      <c r="BH7" s="63" t="str">
        <f t="shared" ref="BH7:BH36" si="1">IF($BO7=8, "N/A",IF($BO7=0, "Complete", IF(B7="", "Empty","Filled In")))</f>
        <v>N/A</v>
      </c>
      <c r="BI7" s="63" t="str">
        <f t="shared" ref="BI7:BI36" si="2">IF($BO7=8, "N/A",IF($BO7=0, "Complete", IF(AO7="", "Empty","Filled In")))</f>
        <v>N/A</v>
      </c>
      <c r="BJ7" s="63" t="str">
        <f t="shared" ref="BJ7:BJ36" si="3">IF($BO7=8, "N/A",IF($BO7=0, "Complete", IF(AS7="", "Empty","Filled In")))</f>
        <v>N/A</v>
      </c>
      <c r="BK7" s="63" t="str">
        <f t="shared" ref="BK7:BK36" si="4">IF($BO7=8, "N/A",IF($BO7=0, "Complete", IF(R7="", "Empty","Filled In")))</f>
        <v>N/A</v>
      </c>
      <c r="BL7" s="63" t="str">
        <f t="shared" ref="BL7:BL36" si="5">IF($BO7=8, "N/A",IF($BO7=0, "Complete", IF(AC7="", "Empty","Filled In")))</f>
        <v>N/A</v>
      </c>
      <c r="BM7" s="63" t="str">
        <f t="shared" ref="BM7:BM36" si="6">IF($BO7=8, "N/A",IF($BO7=0, "Complete", IF(AG7="", "Empty","Filled In")))</f>
        <v>N/A</v>
      </c>
      <c r="BN7" s="63" t="str">
        <f t="shared" ref="BN7:BN36" si="7">IF($BO7=8, "N/A",IF($BO7=0, "Complete", IF(AK7="", "Empty","Filled In")))</f>
        <v>N/A</v>
      </c>
      <c r="BO7" s="64">
        <f t="shared" ref="BO7:BO36" si="8">COUNTBLANK(B7)+COUNTBLANK(AO7)+COUNTBLANK(AS7)+COUNTBLANK(AC7)+COUNTBLANK(AG7)+COUNTBLANK(R7)+COUNTBLANK(AK7)+COUNTBLANK(G7)</f>
        <v>8</v>
      </c>
      <c r="BR7" s="36" t="s">
        <v>463</v>
      </c>
      <c r="BS7" s="36" t="s">
        <v>464</v>
      </c>
    </row>
    <row r="8" spans="1:71" ht="15.75" customHeight="1" x14ac:dyDescent="0.25">
      <c r="A8" s="52"/>
      <c r="B8" s="203"/>
      <c r="C8" s="197"/>
      <c r="D8" s="197"/>
      <c r="E8" s="197"/>
      <c r="F8" s="197"/>
      <c r="G8" s="183"/>
      <c r="H8" s="183"/>
      <c r="I8" s="183"/>
      <c r="J8" s="183"/>
      <c r="K8" s="183"/>
      <c r="L8" s="183"/>
      <c r="M8" s="183"/>
      <c r="N8" s="183"/>
      <c r="O8" s="183"/>
      <c r="P8" s="183"/>
      <c r="Q8" s="183"/>
      <c r="R8" s="197"/>
      <c r="S8" s="197"/>
      <c r="T8" s="197"/>
      <c r="U8" s="197"/>
      <c r="V8" s="197"/>
      <c r="W8" s="197"/>
      <c r="X8" s="197"/>
      <c r="Y8" s="197"/>
      <c r="Z8" s="197"/>
      <c r="AA8" s="197"/>
      <c r="AB8" s="197"/>
      <c r="AC8" s="197"/>
      <c r="AD8" s="197"/>
      <c r="AE8" s="197"/>
      <c r="AF8" s="197"/>
      <c r="AG8" s="208"/>
      <c r="AH8" s="208"/>
      <c r="AI8" s="208"/>
      <c r="AJ8" s="208"/>
      <c r="AK8" s="208"/>
      <c r="AL8" s="208"/>
      <c r="AM8" s="208"/>
      <c r="AN8" s="208"/>
      <c r="AO8" s="200"/>
      <c r="AP8" s="200"/>
      <c r="AQ8" s="200"/>
      <c r="AR8" s="200"/>
      <c r="AS8" s="201"/>
      <c r="AT8" s="201"/>
      <c r="AU8" s="201"/>
      <c r="AV8" s="201"/>
      <c r="AW8" s="201"/>
      <c r="AX8" s="201"/>
      <c r="AY8" s="201"/>
      <c r="AZ8" s="201"/>
      <c r="BA8" s="198" t="str">
        <f t="shared" ref="BA8:BA36" si="9">IF(BO8=8,"",IF(BO8=0,(AO8*AS8)+AW8,"-"))</f>
        <v/>
      </c>
      <c r="BB8" s="198"/>
      <c r="BC8" s="198"/>
      <c r="BD8" s="199"/>
      <c r="BE8" s="52"/>
      <c r="BG8" s="63" t="str">
        <f t="shared" si="0"/>
        <v>N/A</v>
      </c>
      <c r="BH8" s="63" t="str">
        <f t="shared" si="1"/>
        <v>N/A</v>
      </c>
      <c r="BI8" s="63" t="str">
        <f t="shared" si="2"/>
        <v>N/A</v>
      </c>
      <c r="BJ8" s="63" t="str">
        <f t="shared" si="3"/>
        <v>N/A</v>
      </c>
      <c r="BK8" s="63" t="str">
        <f t="shared" si="4"/>
        <v>N/A</v>
      </c>
      <c r="BL8" s="63" t="str">
        <f t="shared" si="5"/>
        <v>N/A</v>
      </c>
      <c r="BM8" s="63" t="str">
        <f t="shared" si="6"/>
        <v>N/A</v>
      </c>
      <c r="BN8" s="63" t="str">
        <f t="shared" si="7"/>
        <v>N/A</v>
      </c>
      <c r="BO8" s="64">
        <f t="shared" si="8"/>
        <v>8</v>
      </c>
      <c r="BR8" s="36"/>
      <c r="BS8" s="36" t="s">
        <v>465</v>
      </c>
    </row>
    <row r="9" spans="1:71" ht="15.75" customHeight="1" x14ac:dyDescent="0.25">
      <c r="A9" s="52"/>
      <c r="B9" s="203"/>
      <c r="C9" s="197"/>
      <c r="D9" s="197"/>
      <c r="E9" s="197"/>
      <c r="F9" s="197"/>
      <c r="G9" s="183"/>
      <c r="H9" s="183"/>
      <c r="I9" s="183"/>
      <c r="J9" s="183"/>
      <c r="K9" s="183"/>
      <c r="L9" s="183"/>
      <c r="M9" s="183"/>
      <c r="N9" s="183"/>
      <c r="O9" s="183"/>
      <c r="P9" s="183"/>
      <c r="Q9" s="183"/>
      <c r="R9" s="197"/>
      <c r="S9" s="197"/>
      <c r="T9" s="197"/>
      <c r="U9" s="197"/>
      <c r="V9" s="197"/>
      <c r="W9" s="197"/>
      <c r="X9" s="197"/>
      <c r="Y9" s="197"/>
      <c r="Z9" s="197"/>
      <c r="AA9" s="197"/>
      <c r="AB9" s="197"/>
      <c r="AC9" s="197"/>
      <c r="AD9" s="197"/>
      <c r="AE9" s="197"/>
      <c r="AF9" s="197"/>
      <c r="AG9" s="208"/>
      <c r="AH9" s="208"/>
      <c r="AI9" s="208"/>
      <c r="AJ9" s="208"/>
      <c r="AK9" s="208"/>
      <c r="AL9" s="208"/>
      <c r="AM9" s="208"/>
      <c r="AN9" s="208"/>
      <c r="AO9" s="200"/>
      <c r="AP9" s="200"/>
      <c r="AQ9" s="200"/>
      <c r="AR9" s="200"/>
      <c r="AS9" s="201"/>
      <c r="AT9" s="201"/>
      <c r="AU9" s="201"/>
      <c r="AV9" s="201"/>
      <c r="AW9" s="201"/>
      <c r="AX9" s="201"/>
      <c r="AY9" s="201"/>
      <c r="AZ9" s="201"/>
      <c r="BA9" s="198" t="str">
        <f t="shared" si="9"/>
        <v/>
      </c>
      <c r="BB9" s="198"/>
      <c r="BC9" s="198"/>
      <c r="BD9" s="199"/>
      <c r="BE9" s="52"/>
      <c r="BG9" s="63" t="str">
        <f t="shared" si="0"/>
        <v>N/A</v>
      </c>
      <c r="BH9" s="63" t="str">
        <f t="shared" si="1"/>
        <v>N/A</v>
      </c>
      <c r="BI9" s="63" t="str">
        <f t="shared" si="2"/>
        <v>N/A</v>
      </c>
      <c r="BJ9" s="63" t="str">
        <f t="shared" si="3"/>
        <v>N/A</v>
      </c>
      <c r="BK9" s="63" t="str">
        <f t="shared" si="4"/>
        <v>N/A</v>
      </c>
      <c r="BL9" s="63" t="str">
        <f t="shared" si="5"/>
        <v>N/A</v>
      </c>
      <c r="BM9" s="63" t="str">
        <f t="shared" si="6"/>
        <v>N/A</v>
      </c>
      <c r="BN9" s="63" t="str">
        <f t="shared" si="7"/>
        <v>N/A</v>
      </c>
      <c r="BO9" s="64">
        <f t="shared" si="8"/>
        <v>8</v>
      </c>
      <c r="BR9" s="36"/>
      <c r="BS9" s="36"/>
    </row>
    <row r="10" spans="1:71" ht="15.75" customHeight="1" x14ac:dyDescent="0.25">
      <c r="A10" s="52"/>
      <c r="B10" s="203"/>
      <c r="C10" s="197"/>
      <c r="D10" s="197"/>
      <c r="E10" s="197"/>
      <c r="F10" s="197"/>
      <c r="G10" s="183"/>
      <c r="H10" s="183"/>
      <c r="I10" s="183"/>
      <c r="J10" s="183"/>
      <c r="K10" s="183"/>
      <c r="L10" s="183"/>
      <c r="M10" s="183"/>
      <c r="N10" s="183"/>
      <c r="O10" s="183"/>
      <c r="P10" s="183"/>
      <c r="Q10" s="183"/>
      <c r="R10" s="197"/>
      <c r="S10" s="197"/>
      <c r="T10" s="197"/>
      <c r="U10" s="197"/>
      <c r="V10" s="197"/>
      <c r="W10" s="197"/>
      <c r="X10" s="197"/>
      <c r="Y10" s="197"/>
      <c r="Z10" s="197"/>
      <c r="AA10" s="197"/>
      <c r="AB10" s="197"/>
      <c r="AC10" s="197"/>
      <c r="AD10" s="197"/>
      <c r="AE10" s="197"/>
      <c r="AF10" s="197"/>
      <c r="AG10" s="208"/>
      <c r="AH10" s="208"/>
      <c r="AI10" s="208"/>
      <c r="AJ10" s="208"/>
      <c r="AK10" s="208"/>
      <c r="AL10" s="208"/>
      <c r="AM10" s="208"/>
      <c r="AN10" s="208"/>
      <c r="AO10" s="200"/>
      <c r="AP10" s="200"/>
      <c r="AQ10" s="200"/>
      <c r="AR10" s="200"/>
      <c r="AS10" s="201"/>
      <c r="AT10" s="201"/>
      <c r="AU10" s="201"/>
      <c r="AV10" s="201"/>
      <c r="AW10" s="201"/>
      <c r="AX10" s="201"/>
      <c r="AY10" s="201"/>
      <c r="AZ10" s="201"/>
      <c r="BA10" s="198" t="str">
        <f t="shared" si="9"/>
        <v/>
      </c>
      <c r="BB10" s="198"/>
      <c r="BC10" s="198"/>
      <c r="BD10" s="199"/>
      <c r="BE10" s="52"/>
      <c r="BG10" s="63" t="str">
        <f t="shared" si="0"/>
        <v>N/A</v>
      </c>
      <c r="BH10" s="63" t="str">
        <f t="shared" si="1"/>
        <v>N/A</v>
      </c>
      <c r="BI10" s="63" t="str">
        <f t="shared" si="2"/>
        <v>N/A</v>
      </c>
      <c r="BJ10" s="63" t="str">
        <f t="shared" si="3"/>
        <v>N/A</v>
      </c>
      <c r="BK10" s="63" t="str">
        <f t="shared" si="4"/>
        <v>N/A</v>
      </c>
      <c r="BL10" s="63" t="str">
        <f t="shared" si="5"/>
        <v>N/A</v>
      </c>
      <c r="BM10" s="63" t="str">
        <f t="shared" si="6"/>
        <v>N/A</v>
      </c>
      <c r="BN10" s="63" t="str">
        <f t="shared" si="7"/>
        <v>N/A</v>
      </c>
      <c r="BO10" s="64">
        <f t="shared" si="8"/>
        <v>8</v>
      </c>
    </row>
    <row r="11" spans="1:71" ht="15.75" customHeight="1" x14ac:dyDescent="0.25">
      <c r="A11" s="52"/>
      <c r="B11" s="203"/>
      <c r="C11" s="197"/>
      <c r="D11" s="197"/>
      <c r="E11" s="197"/>
      <c r="F11" s="197"/>
      <c r="G11" s="183"/>
      <c r="H11" s="183"/>
      <c r="I11" s="183"/>
      <c r="J11" s="183"/>
      <c r="K11" s="183"/>
      <c r="L11" s="183"/>
      <c r="M11" s="183"/>
      <c r="N11" s="183"/>
      <c r="O11" s="183"/>
      <c r="P11" s="183"/>
      <c r="Q11" s="183"/>
      <c r="R11" s="197"/>
      <c r="S11" s="197"/>
      <c r="T11" s="197"/>
      <c r="U11" s="197"/>
      <c r="V11" s="197"/>
      <c r="W11" s="197"/>
      <c r="X11" s="197"/>
      <c r="Y11" s="197"/>
      <c r="Z11" s="197"/>
      <c r="AA11" s="197"/>
      <c r="AB11" s="197"/>
      <c r="AC11" s="197"/>
      <c r="AD11" s="197"/>
      <c r="AE11" s="197"/>
      <c r="AF11" s="197"/>
      <c r="AG11" s="208"/>
      <c r="AH11" s="208"/>
      <c r="AI11" s="208"/>
      <c r="AJ11" s="208"/>
      <c r="AK11" s="208"/>
      <c r="AL11" s="208"/>
      <c r="AM11" s="208"/>
      <c r="AN11" s="208"/>
      <c r="AO11" s="200"/>
      <c r="AP11" s="200"/>
      <c r="AQ11" s="200"/>
      <c r="AR11" s="200"/>
      <c r="AS11" s="201"/>
      <c r="AT11" s="201"/>
      <c r="AU11" s="201"/>
      <c r="AV11" s="201"/>
      <c r="AW11" s="201"/>
      <c r="AX11" s="201"/>
      <c r="AY11" s="201"/>
      <c r="AZ11" s="201"/>
      <c r="BA11" s="198" t="str">
        <f t="shared" si="9"/>
        <v/>
      </c>
      <c r="BB11" s="198"/>
      <c r="BC11" s="198"/>
      <c r="BD11" s="199"/>
      <c r="BE11" s="52"/>
      <c r="BG11" s="63" t="str">
        <f t="shared" si="0"/>
        <v>N/A</v>
      </c>
      <c r="BH11" s="63" t="str">
        <f t="shared" si="1"/>
        <v>N/A</v>
      </c>
      <c r="BI11" s="63" t="str">
        <f t="shared" si="2"/>
        <v>N/A</v>
      </c>
      <c r="BJ11" s="63" t="str">
        <f t="shared" si="3"/>
        <v>N/A</v>
      </c>
      <c r="BK11" s="63" t="str">
        <f t="shared" si="4"/>
        <v>N/A</v>
      </c>
      <c r="BL11" s="63" t="str">
        <f t="shared" si="5"/>
        <v>N/A</v>
      </c>
      <c r="BM11" s="63" t="str">
        <f t="shared" si="6"/>
        <v>N/A</v>
      </c>
      <c r="BN11" s="63" t="str">
        <f t="shared" si="7"/>
        <v>N/A</v>
      </c>
      <c r="BO11" s="64">
        <f t="shared" si="8"/>
        <v>8</v>
      </c>
    </row>
    <row r="12" spans="1:71" ht="15.75" customHeight="1" x14ac:dyDescent="0.25">
      <c r="A12" s="52"/>
      <c r="B12" s="203"/>
      <c r="C12" s="197"/>
      <c r="D12" s="197"/>
      <c r="E12" s="197"/>
      <c r="F12" s="197"/>
      <c r="G12" s="183"/>
      <c r="H12" s="183"/>
      <c r="I12" s="183"/>
      <c r="J12" s="183"/>
      <c r="K12" s="183"/>
      <c r="L12" s="183"/>
      <c r="M12" s="183"/>
      <c r="N12" s="183"/>
      <c r="O12" s="183"/>
      <c r="P12" s="183"/>
      <c r="Q12" s="183"/>
      <c r="R12" s="197"/>
      <c r="S12" s="197"/>
      <c r="T12" s="197"/>
      <c r="U12" s="197"/>
      <c r="V12" s="197"/>
      <c r="W12" s="197"/>
      <c r="X12" s="197"/>
      <c r="Y12" s="197"/>
      <c r="Z12" s="197"/>
      <c r="AA12" s="197"/>
      <c r="AB12" s="197"/>
      <c r="AC12" s="197"/>
      <c r="AD12" s="197"/>
      <c r="AE12" s="197"/>
      <c r="AF12" s="197"/>
      <c r="AG12" s="208"/>
      <c r="AH12" s="208"/>
      <c r="AI12" s="208"/>
      <c r="AJ12" s="208"/>
      <c r="AK12" s="208"/>
      <c r="AL12" s="208"/>
      <c r="AM12" s="208"/>
      <c r="AN12" s="208"/>
      <c r="AO12" s="200"/>
      <c r="AP12" s="200"/>
      <c r="AQ12" s="200"/>
      <c r="AR12" s="200"/>
      <c r="AS12" s="201"/>
      <c r="AT12" s="201"/>
      <c r="AU12" s="201"/>
      <c r="AV12" s="201"/>
      <c r="AW12" s="201"/>
      <c r="AX12" s="201"/>
      <c r="AY12" s="201"/>
      <c r="AZ12" s="201"/>
      <c r="BA12" s="198" t="str">
        <f t="shared" ref="BA12:BA21" si="10">IF(BO12=8,"",IF(BO12=0,(AO12*AS12)+AW12,"-"))</f>
        <v/>
      </c>
      <c r="BB12" s="198"/>
      <c r="BC12" s="198"/>
      <c r="BD12" s="199"/>
      <c r="BE12" s="52"/>
      <c r="BG12" s="63" t="str">
        <f t="shared" si="0"/>
        <v>N/A</v>
      </c>
      <c r="BH12" s="63" t="str">
        <f t="shared" si="1"/>
        <v>N/A</v>
      </c>
      <c r="BI12" s="63" t="str">
        <f t="shared" ref="BI12:BI21" si="11">IF($BO12=8, "N/A",IF($BO12=0, "Complete", IF(AO12="", "Empty","Filled In")))</f>
        <v>N/A</v>
      </c>
      <c r="BJ12" s="63" t="str">
        <f t="shared" ref="BJ12:BJ21" si="12">IF($BO12=8, "N/A",IF($BO12=0, "Complete", IF(AS12="", "Empty","Filled In")))</f>
        <v>N/A</v>
      </c>
      <c r="BK12" s="63" t="str">
        <f t="shared" ref="BK12:BK21" si="13">IF($BO12=8, "N/A",IF($BO12=0, "Complete", IF(R12="", "Empty","Filled In")))</f>
        <v>N/A</v>
      </c>
      <c r="BL12" s="63" t="str">
        <f t="shared" ref="BL12:BL21" si="14">IF($BO12=8, "N/A",IF($BO12=0, "Complete", IF(AC12="", "Empty","Filled In")))</f>
        <v>N/A</v>
      </c>
      <c r="BM12" s="63" t="str">
        <f t="shared" ref="BM12:BM21" si="15">IF($BO12=8, "N/A",IF($BO12=0, "Complete", IF(AG12="", "Empty","Filled In")))</f>
        <v>N/A</v>
      </c>
      <c r="BN12" s="63" t="str">
        <f t="shared" ref="BN12:BN21" si="16">IF($BO12=8, "N/A",IF($BO12=0, "Complete", IF(AK12="", "Empty","Filled In")))</f>
        <v>N/A</v>
      </c>
      <c r="BO12" s="64">
        <f t="shared" si="8"/>
        <v>8</v>
      </c>
    </row>
    <row r="13" spans="1:71" ht="15.75" customHeight="1" x14ac:dyDescent="0.25">
      <c r="A13" s="52"/>
      <c r="B13" s="203"/>
      <c r="C13" s="197"/>
      <c r="D13" s="197"/>
      <c r="E13" s="197"/>
      <c r="F13" s="197"/>
      <c r="G13" s="183"/>
      <c r="H13" s="183"/>
      <c r="I13" s="183"/>
      <c r="J13" s="183"/>
      <c r="K13" s="183"/>
      <c r="L13" s="183"/>
      <c r="M13" s="183"/>
      <c r="N13" s="183"/>
      <c r="O13" s="183"/>
      <c r="P13" s="183"/>
      <c r="Q13" s="183"/>
      <c r="R13" s="197"/>
      <c r="S13" s="197"/>
      <c r="T13" s="197"/>
      <c r="U13" s="197"/>
      <c r="V13" s="197"/>
      <c r="W13" s="197"/>
      <c r="X13" s="197"/>
      <c r="Y13" s="197"/>
      <c r="Z13" s="197"/>
      <c r="AA13" s="197"/>
      <c r="AB13" s="197"/>
      <c r="AC13" s="197"/>
      <c r="AD13" s="197"/>
      <c r="AE13" s="197"/>
      <c r="AF13" s="197"/>
      <c r="AG13" s="208"/>
      <c r="AH13" s="208"/>
      <c r="AI13" s="208"/>
      <c r="AJ13" s="208"/>
      <c r="AK13" s="208"/>
      <c r="AL13" s="208"/>
      <c r="AM13" s="208"/>
      <c r="AN13" s="208"/>
      <c r="AO13" s="200"/>
      <c r="AP13" s="200"/>
      <c r="AQ13" s="200"/>
      <c r="AR13" s="200"/>
      <c r="AS13" s="201"/>
      <c r="AT13" s="201"/>
      <c r="AU13" s="201"/>
      <c r="AV13" s="201"/>
      <c r="AW13" s="201"/>
      <c r="AX13" s="201"/>
      <c r="AY13" s="201"/>
      <c r="AZ13" s="201"/>
      <c r="BA13" s="198" t="str">
        <f t="shared" si="10"/>
        <v/>
      </c>
      <c r="BB13" s="198"/>
      <c r="BC13" s="198"/>
      <c r="BD13" s="199"/>
      <c r="BE13" s="52"/>
      <c r="BG13" s="63" t="str">
        <f t="shared" si="0"/>
        <v>N/A</v>
      </c>
      <c r="BH13" s="63" t="str">
        <f t="shared" si="1"/>
        <v>N/A</v>
      </c>
      <c r="BI13" s="63" t="str">
        <f t="shared" si="11"/>
        <v>N/A</v>
      </c>
      <c r="BJ13" s="63" t="str">
        <f t="shared" si="12"/>
        <v>N/A</v>
      </c>
      <c r="BK13" s="63" t="str">
        <f t="shared" si="13"/>
        <v>N/A</v>
      </c>
      <c r="BL13" s="63" t="str">
        <f t="shared" si="14"/>
        <v>N/A</v>
      </c>
      <c r="BM13" s="63" t="str">
        <f t="shared" si="15"/>
        <v>N/A</v>
      </c>
      <c r="BN13" s="63" t="str">
        <f t="shared" si="16"/>
        <v>N/A</v>
      </c>
      <c r="BO13" s="64">
        <f t="shared" si="8"/>
        <v>8</v>
      </c>
    </row>
    <row r="14" spans="1:71" ht="15.75" customHeight="1" x14ac:dyDescent="0.25">
      <c r="A14" s="52"/>
      <c r="B14" s="203"/>
      <c r="C14" s="197"/>
      <c r="D14" s="197"/>
      <c r="E14" s="197"/>
      <c r="F14" s="197"/>
      <c r="G14" s="183"/>
      <c r="H14" s="183"/>
      <c r="I14" s="183"/>
      <c r="J14" s="183"/>
      <c r="K14" s="183"/>
      <c r="L14" s="183"/>
      <c r="M14" s="183"/>
      <c r="N14" s="183"/>
      <c r="O14" s="183"/>
      <c r="P14" s="183"/>
      <c r="Q14" s="183"/>
      <c r="R14" s="197"/>
      <c r="S14" s="197"/>
      <c r="T14" s="197"/>
      <c r="U14" s="197"/>
      <c r="V14" s="197"/>
      <c r="W14" s="197"/>
      <c r="X14" s="197"/>
      <c r="Y14" s="197"/>
      <c r="Z14" s="197"/>
      <c r="AA14" s="197"/>
      <c r="AB14" s="197"/>
      <c r="AC14" s="197"/>
      <c r="AD14" s="197"/>
      <c r="AE14" s="197"/>
      <c r="AF14" s="197"/>
      <c r="AG14" s="208"/>
      <c r="AH14" s="208"/>
      <c r="AI14" s="208"/>
      <c r="AJ14" s="208"/>
      <c r="AK14" s="208"/>
      <c r="AL14" s="208"/>
      <c r="AM14" s="208"/>
      <c r="AN14" s="208"/>
      <c r="AO14" s="200"/>
      <c r="AP14" s="200"/>
      <c r="AQ14" s="200"/>
      <c r="AR14" s="200"/>
      <c r="AS14" s="201"/>
      <c r="AT14" s="201"/>
      <c r="AU14" s="201"/>
      <c r="AV14" s="201"/>
      <c r="AW14" s="201"/>
      <c r="AX14" s="201"/>
      <c r="AY14" s="201"/>
      <c r="AZ14" s="201"/>
      <c r="BA14" s="198" t="str">
        <f t="shared" si="10"/>
        <v/>
      </c>
      <c r="BB14" s="198"/>
      <c r="BC14" s="198"/>
      <c r="BD14" s="199"/>
      <c r="BE14" s="52"/>
      <c r="BG14" s="63" t="str">
        <f t="shared" si="0"/>
        <v>N/A</v>
      </c>
      <c r="BH14" s="63" t="str">
        <f t="shared" si="1"/>
        <v>N/A</v>
      </c>
      <c r="BI14" s="63" t="str">
        <f t="shared" si="11"/>
        <v>N/A</v>
      </c>
      <c r="BJ14" s="63" t="str">
        <f t="shared" si="12"/>
        <v>N/A</v>
      </c>
      <c r="BK14" s="63" t="str">
        <f t="shared" si="13"/>
        <v>N/A</v>
      </c>
      <c r="BL14" s="63" t="str">
        <f t="shared" si="14"/>
        <v>N/A</v>
      </c>
      <c r="BM14" s="63" t="str">
        <f t="shared" si="15"/>
        <v>N/A</v>
      </c>
      <c r="BN14" s="63" t="str">
        <f t="shared" si="16"/>
        <v>N/A</v>
      </c>
      <c r="BO14" s="64">
        <f t="shared" si="8"/>
        <v>8</v>
      </c>
    </row>
    <row r="15" spans="1:71" ht="15.75" customHeight="1" x14ac:dyDescent="0.25">
      <c r="A15" s="52"/>
      <c r="B15" s="203"/>
      <c r="C15" s="197"/>
      <c r="D15" s="197"/>
      <c r="E15" s="197"/>
      <c r="F15" s="197"/>
      <c r="G15" s="183"/>
      <c r="H15" s="183"/>
      <c r="I15" s="183"/>
      <c r="J15" s="183"/>
      <c r="K15" s="183"/>
      <c r="L15" s="183"/>
      <c r="M15" s="183"/>
      <c r="N15" s="183"/>
      <c r="O15" s="183"/>
      <c r="P15" s="183"/>
      <c r="Q15" s="183"/>
      <c r="R15" s="197"/>
      <c r="S15" s="197"/>
      <c r="T15" s="197"/>
      <c r="U15" s="197"/>
      <c r="V15" s="197"/>
      <c r="W15" s="197"/>
      <c r="X15" s="197"/>
      <c r="Y15" s="197"/>
      <c r="Z15" s="197"/>
      <c r="AA15" s="197"/>
      <c r="AB15" s="197"/>
      <c r="AC15" s="197"/>
      <c r="AD15" s="197"/>
      <c r="AE15" s="197"/>
      <c r="AF15" s="197"/>
      <c r="AG15" s="208"/>
      <c r="AH15" s="208"/>
      <c r="AI15" s="208"/>
      <c r="AJ15" s="208"/>
      <c r="AK15" s="208"/>
      <c r="AL15" s="208"/>
      <c r="AM15" s="208"/>
      <c r="AN15" s="208"/>
      <c r="AO15" s="200"/>
      <c r="AP15" s="200"/>
      <c r="AQ15" s="200"/>
      <c r="AR15" s="200"/>
      <c r="AS15" s="201"/>
      <c r="AT15" s="201"/>
      <c r="AU15" s="201"/>
      <c r="AV15" s="201"/>
      <c r="AW15" s="201"/>
      <c r="AX15" s="201"/>
      <c r="AY15" s="201"/>
      <c r="AZ15" s="201"/>
      <c r="BA15" s="198" t="str">
        <f t="shared" si="10"/>
        <v/>
      </c>
      <c r="BB15" s="198"/>
      <c r="BC15" s="198"/>
      <c r="BD15" s="199"/>
      <c r="BE15" s="52"/>
      <c r="BG15" s="63" t="str">
        <f t="shared" si="0"/>
        <v>N/A</v>
      </c>
      <c r="BH15" s="63" t="str">
        <f t="shared" si="1"/>
        <v>N/A</v>
      </c>
      <c r="BI15" s="63" t="str">
        <f t="shared" si="11"/>
        <v>N/A</v>
      </c>
      <c r="BJ15" s="63" t="str">
        <f t="shared" si="12"/>
        <v>N/A</v>
      </c>
      <c r="BK15" s="63" t="str">
        <f t="shared" si="13"/>
        <v>N/A</v>
      </c>
      <c r="BL15" s="63" t="str">
        <f t="shared" si="14"/>
        <v>N/A</v>
      </c>
      <c r="BM15" s="63" t="str">
        <f t="shared" si="15"/>
        <v>N/A</v>
      </c>
      <c r="BN15" s="63" t="str">
        <f t="shared" si="16"/>
        <v>N/A</v>
      </c>
      <c r="BO15" s="64">
        <f t="shared" si="8"/>
        <v>8</v>
      </c>
    </row>
    <row r="16" spans="1:71" ht="15.75" customHeight="1" x14ac:dyDescent="0.25">
      <c r="A16" s="52"/>
      <c r="B16" s="203"/>
      <c r="C16" s="197"/>
      <c r="D16" s="197"/>
      <c r="E16" s="197"/>
      <c r="F16" s="197"/>
      <c r="G16" s="183"/>
      <c r="H16" s="183"/>
      <c r="I16" s="183"/>
      <c r="J16" s="183"/>
      <c r="K16" s="183"/>
      <c r="L16" s="183"/>
      <c r="M16" s="183"/>
      <c r="N16" s="183"/>
      <c r="O16" s="183"/>
      <c r="P16" s="183"/>
      <c r="Q16" s="183"/>
      <c r="R16" s="197"/>
      <c r="S16" s="197"/>
      <c r="T16" s="197"/>
      <c r="U16" s="197"/>
      <c r="V16" s="197"/>
      <c r="W16" s="197"/>
      <c r="X16" s="197"/>
      <c r="Y16" s="197"/>
      <c r="Z16" s="197"/>
      <c r="AA16" s="197"/>
      <c r="AB16" s="197"/>
      <c r="AC16" s="197"/>
      <c r="AD16" s="197"/>
      <c r="AE16" s="197"/>
      <c r="AF16" s="197"/>
      <c r="AG16" s="208"/>
      <c r="AH16" s="208"/>
      <c r="AI16" s="208"/>
      <c r="AJ16" s="208"/>
      <c r="AK16" s="208"/>
      <c r="AL16" s="208"/>
      <c r="AM16" s="208"/>
      <c r="AN16" s="208"/>
      <c r="AO16" s="200"/>
      <c r="AP16" s="200"/>
      <c r="AQ16" s="200"/>
      <c r="AR16" s="200"/>
      <c r="AS16" s="201"/>
      <c r="AT16" s="201"/>
      <c r="AU16" s="201"/>
      <c r="AV16" s="201"/>
      <c r="AW16" s="201"/>
      <c r="AX16" s="201"/>
      <c r="AY16" s="201"/>
      <c r="AZ16" s="201"/>
      <c r="BA16" s="198" t="str">
        <f t="shared" si="10"/>
        <v/>
      </c>
      <c r="BB16" s="198"/>
      <c r="BC16" s="198"/>
      <c r="BD16" s="199"/>
      <c r="BE16" s="52"/>
      <c r="BG16" s="63" t="str">
        <f t="shared" si="0"/>
        <v>N/A</v>
      </c>
      <c r="BH16" s="63" t="str">
        <f t="shared" si="1"/>
        <v>N/A</v>
      </c>
      <c r="BI16" s="63" t="str">
        <f t="shared" si="11"/>
        <v>N/A</v>
      </c>
      <c r="BJ16" s="63" t="str">
        <f t="shared" si="12"/>
        <v>N/A</v>
      </c>
      <c r="BK16" s="63" t="str">
        <f t="shared" si="13"/>
        <v>N/A</v>
      </c>
      <c r="BL16" s="63" t="str">
        <f t="shared" si="14"/>
        <v>N/A</v>
      </c>
      <c r="BM16" s="63" t="str">
        <f t="shared" si="15"/>
        <v>N/A</v>
      </c>
      <c r="BN16" s="63" t="str">
        <f t="shared" si="16"/>
        <v>N/A</v>
      </c>
      <c r="BO16" s="64">
        <f t="shared" si="8"/>
        <v>8</v>
      </c>
    </row>
    <row r="17" spans="1:67" ht="15.75" customHeight="1" x14ac:dyDescent="0.25">
      <c r="A17" s="52"/>
      <c r="B17" s="203"/>
      <c r="C17" s="197"/>
      <c r="D17" s="197"/>
      <c r="E17" s="197"/>
      <c r="F17" s="197"/>
      <c r="G17" s="183"/>
      <c r="H17" s="183"/>
      <c r="I17" s="183"/>
      <c r="J17" s="183"/>
      <c r="K17" s="183"/>
      <c r="L17" s="183"/>
      <c r="M17" s="183"/>
      <c r="N17" s="183"/>
      <c r="O17" s="183"/>
      <c r="P17" s="183"/>
      <c r="Q17" s="183"/>
      <c r="R17" s="197"/>
      <c r="S17" s="197"/>
      <c r="T17" s="197"/>
      <c r="U17" s="197"/>
      <c r="V17" s="197"/>
      <c r="W17" s="197"/>
      <c r="X17" s="197"/>
      <c r="Y17" s="197"/>
      <c r="Z17" s="197"/>
      <c r="AA17" s="197"/>
      <c r="AB17" s="197"/>
      <c r="AC17" s="197"/>
      <c r="AD17" s="197"/>
      <c r="AE17" s="197"/>
      <c r="AF17" s="197"/>
      <c r="AG17" s="208"/>
      <c r="AH17" s="208"/>
      <c r="AI17" s="208"/>
      <c r="AJ17" s="208"/>
      <c r="AK17" s="208"/>
      <c r="AL17" s="208"/>
      <c r="AM17" s="208"/>
      <c r="AN17" s="208"/>
      <c r="AO17" s="200"/>
      <c r="AP17" s="200"/>
      <c r="AQ17" s="200"/>
      <c r="AR17" s="200"/>
      <c r="AS17" s="201"/>
      <c r="AT17" s="201"/>
      <c r="AU17" s="201"/>
      <c r="AV17" s="201"/>
      <c r="AW17" s="201"/>
      <c r="AX17" s="201"/>
      <c r="AY17" s="201"/>
      <c r="AZ17" s="201"/>
      <c r="BA17" s="198" t="str">
        <f t="shared" si="10"/>
        <v/>
      </c>
      <c r="BB17" s="198"/>
      <c r="BC17" s="198"/>
      <c r="BD17" s="199"/>
      <c r="BE17" s="52"/>
      <c r="BG17" s="63" t="str">
        <f t="shared" si="0"/>
        <v>N/A</v>
      </c>
      <c r="BH17" s="63" t="str">
        <f t="shared" si="1"/>
        <v>N/A</v>
      </c>
      <c r="BI17" s="63" t="str">
        <f t="shared" si="11"/>
        <v>N/A</v>
      </c>
      <c r="BJ17" s="63" t="str">
        <f t="shared" si="12"/>
        <v>N/A</v>
      </c>
      <c r="BK17" s="63" t="str">
        <f t="shared" si="13"/>
        <v>N/A</v>
      </c>
      <c r="BL17" s="63" t="str">
        <f t="shared" si="14"/>
        <v>N/A</v>
      </c>
      <c r="BM17" s="63" t="str">
        <f t="shared" si="15"/>
        <v>N/A</v>
      </c>
      <c r="BN17" s="63" t="str">
        <f t="shared" si="16"/>
        <v>N/A</v>
      </c>
      <c r="BO17" s="64">
        <f t="shared" si="8"/>
        <v>8</v>
      </c>
    </row>
    <row r="18" spans="1:67" ht="15.75" customHeight="1" x14ac:dyDescent="0.25">
      <c r="A18" s="52"/>
      <c r="B18" s="203"/>
      <c r="C18" s="197"/>
      <c r="D18" s="197"/>
      <c r="E18" s="197"/>
      <c r="F18" s="197"/>
      <c r="G18" s="183"/>
      <c r="H18" s="183"/>
      <c r="I18" s="183"/>
      <c r="J18" s="183"/>
      <c r="K18" s="183"/>
      <c r="L18" s="183"/>
      <c r="M18" s="183"/>
      <c r="N18" s="183"/>
      <c r="O18" s="183"/>
      <c r="P18" s="183"/>
      <c r="Q18" s="183"/>
      <c r="R18" s="197"/>
      <c r="S18" s="197"/>
      <c r="T18" s="197"/>
      <c r="U18" s="197"/>
      <c r="V18" s="197"/>
      <c r="W18" s="197"/>
      <c r="X18" s="197"/>
      <c r="Y18" s="197"/>
      <c r="Z18" s="197"/>
      <c r="AA18" s="197"/>
      <c r="AB18" s="197"/>
      <c r="AC18" s="197"/>
      <c r="AD18" s="197"/>
      <c r="AE18" s="197"/>
      <c r="AF18" s="197"/>
      <c r="AG18" s="208"/>
      <c r="AH18" s="208"/>
      <c r="AI18" s="208"/>
      <c r="AJ18" s="208"/>
      <c r="AK18" s="208"/>
      <c r="AL18" s="208"/>
      <c r="AM18" s="208"/>
      <c r="AN18" s="208"/>
      <c r="AO18" s="200"/>
      <c r="AP18" s="200"/>
      <c r="AQ18" s="200"/>
      <c r="AR18" s="200"/>
      <c r="AS18" s="201"/>
      <c r="AT18" s="201"/>
      <c r="AU18" s="201"/>
      <c r="AV18" s="201"/>
      <c r="AW18" s="201"/>
      <c r="AX18" s="201"/>
      <c r="AY18" s="201"/>
      <c r="AZ18" s="201"/>
      <c r="BA18" s="198" t="str">
        <f t="shared" si="10"/>
        <v/>
      </c>
      <c r="BB18" s="198"/>
      <c r="BC18" s="198"/>
      <c r="BD18" s="199"/>
      <c r="BE18" s="52"/>
      <c r="BG18" s="63" t="str">
        <f t="shared" si="0"/>
        <v>N/A</v>
      </c>
      <c r="BH18" s="63" t="str">
        <f t="shared" si="1"/>
        <v>N/A</v>
      </c>
      <c r="BI18" s="63" t="str">
        <f t="shared" si="11"/>
        <v>N/A</v>
      </c>
      <c r="BJ18" s="63" t="str">
        <f t="shared" si="12"/>
        <v>N/A</v>
      </c>
      <c r="BK18" s="63" t="str">
        <f t="shared" si="13"/>
        <v>N/A</v>
      </c>
      <c r="BL18" s="63" t="str">
        <f t="shared" si="14"/>
        <v>N/A</v>
      </c>
      <c r="BM18" s="63" t="str">
        <f t="shared" si="15"/>
        <v>N/A</v>
      </c>
      <c r="BN18" s="63" t="str">
        <f t="shared" si="16"/>
        <v>N/A</v>
      </c>
      <c r="BO18" s="64">
        <f t="shared" si="8"/>
        <v>8</v>
      </c>
    </row>
    <row r="19" spans="1:67" ht="15.75" customHeight="1" x14ac:dyDescent="0.25">
      <c r="A19" s="52"/>
      <c r="B19" s="203"/>
      <c r="C19" s="197"/>
      <c r="D19" s="197"/>
      <c r="E19" s="197"/>
      <c r="F19" s="197"/>
      <c r="G19" s="183"/>
      <c r="H19" s="183"/>
      <c r="I19" s="183"/>
      <c r="J19" s="183"/>
      <c r="K19" s="183"/>
      <c r="L19" s="183"/>
      <c r="M19" s="183"/>
      <c r="N19" s="183"/>
      <c r="O19" s="183"/>
      <c r="P19" s="183"/>
      <c r="Q19" s="183"/>
      <c r="R19" s="197"/>
      <c r="S19" s="197"/>
      <c r="T19" s="197"/>
      <c r="U19" s="197"/>
      <c r="V19" s="197"/>
      <c r="W19" s="197"/>
      <c r="X19" s="197"/>
      <c r="Y19" s="197"/>
      <c r="Z19" s="197"/>
      <c r="AA19" s="197"/>
      <c r="AB19" s="197"/>
      <c r="AC19" s="197"/>
      <c r="AD19" s="197"/>
      <c r="AE19" s="197"/>
      <c r="AF19" s="197"/>
      <c r="AG19" s="208"/>
      <c r="AH19" s="208"/>
      <c r="AI19" s="208"/>
      <c r="AJ19" s="208"/>
      <c r="AK19" s="208"/>
      <c r="AL19" s="208"/>
      <c r="AM19" s="208"/>
      <c r="AN19" s="208"/>
      <c r="AO19" s="200"/>
      <c r="AP19" s="200"/>
      <c r="AQ19" s="200"/>
      <c r="AR19" s="200"/>
      <c r="AS19" s="201"/>
      <c r="AT19" s="201"/>
      <c r="AU19" s="201"/>
      <c r="AV19" s="201"/>
      <c r="AW19" s="201"/>
      <c r="AX19" s="201"/>
      <c r="AY19" s="201"/>
      <c r="AZ19" s="201"/>
      <c r="BA19" s="198" t="str">
        <f t="shared" si="10"/>
        <v/>
      </c>
      <c r="BB19" s="198"/>
      <c r="BC19" s="198"/>
      <c r="BD19" s="199"/>
      <c r="BE19" s="52"/>
      <c r="BG19" s="63" t="str">
        <f t="shared" si="0"/>
        <v>N/A</v>
      </c>
      <c r="BH19" s="63" t="str">
        <f t="shared" si="1"/>
        <v>N/A</v>
      </c>
      <c r="BI19" s="63" t="str">
        <f t="shared" si="11"/>
        <v>N/A</v>
      </c>
      <c r="BJ19" s="63" t="str">
        <f t="shared" si="12"/>
        <v>N/A</v>
      </c>
      <c r="BK19" s="63" t="str">
        <f t="shared" si="13"/>
        <v>N/A</v>
      </c>
      <c r="BL19" s="63" t="str">
        <f t="shared" si="14"/>
        <v>N/A</v>
      </c>
      <c r="BM19" s="63" t="str">
        <f t="shared" si="15"/>
        <v>N/A</v>
      </c>
      <c r="BN19" s="63" t="str">
        <f t="shared" si="16"/>
        <v>N/A</v>
      </c>
      <c r="BO19" s="64">
        <f t="shared" si="8"/>
        <v>8</v>
      </c>
    </row>
    <row r="20" spans="1:67" ht="15.75" customHeight="1" x14ac:dyDescent="0.25">
      <c r="A20" s="52"/>
      <c r="B20" s="203"/>
      <c r="C20" s="197"/>
      <c r="D20" s="197"/>
      <c r="E20" s="197"/>
      <c r="F20" s="197"/>
      <c r="G20" s="183"/>
      <c r="H20" s="183"/>
      <c r="I20" s="183"/>
      <c r="J20" s="183"/>
      <c r="K20" s="183"/>
      <c r="L20" s="183"/>
      <c r="M20" s="183"/>
      <c r="N20" s="183"/>
      <c r="O20" s="183"/>
      <c r="P20" s="183"/>
      <c r="Q20" s="183"/>
      <c r="R20" s="197"/>
      <c r="S20" s="197"/>
      <c r="T20" s="197"/>
      <c r="U20" s="197"/>
      <c r="V20" s="197"/>
      <c r="W20" s="197"/>
      <c r="X20" s="197"/>
      <c r="Y20" s="197"/>
      <c r="Z20" s="197"/>
      <c r="AA20" s="197"/>
      <c r="AB20" s="197"/>
      <c r="AC20" s="197"/>
      <c r="AD20" s="197"/>
      <c r="AE20" s="197"/>
      <c r="AF20" s="197"/>
      <c r="AG20" s="208"/>
      <c r="AH20" s="208"/>
      <c r="AI20" s="208"/>
      <c r="AJ20" s="208"/>
      <c r="AK20" s="208"/>
      <c r="AL20" s="208"/>
      <c r="AM20" s="208"/>
      <c r="AN20" s="208"/>
      <c r="AO20" s="200"/>
      <c r="AP20" s="200"/>
      <c r="AQ20" s="200"/>
      <c r="AR20" s="200"/>
      <c r="AS20" s="201"/>
      <c r="AT20" s="201"/>
      <c r="AU20" s="201"/>
      <c r="AV20" s="201"/>
      <c r="AW20" s="201"/>
      <c r="AX20" s="201"/>
      <c r="AY20" s="201"/>
      <c r="AZ20" s="201"/>
      <c r="BA20" s="198" t="str">
        <f t="shared" si="10"/>
        <v/>
      </c>
      <c r="BB20" s="198"/>
      <c r="BC20" s="198"/>
      <c r="BD20" s="199"/>
      <c r="BE20" s="52"/>
      <c r="BG20" s="63" t="str">
        <f t="shared" si="0"/>
        <v>N/A</v>
      </c>
      <c r="BH20" s="63" t="str">
        <f t="shared" si="1"/>
        <v>N/A</v>
      </c>
      <c r="BI20" s="63" t="str">
        <f t="shared" si="11"/>
        <v>N/A</v>
      </c>
      <c r="BJ20" s="63" t="str">
        <f t="shared" si="12"/>
        <v>N/A</v>
      </c>
      <c r="BK20" s="63" t="str">
        <f t="shared" si="13"/>
        <v>N/A</v>
      </c>
      <c r="BL20" s="63" t="str">
        <f t="shared" si="14"/>
        <v>N/A</v>
      </c>
      <c r="BM20" s="63" t="str">
        <f t="shared" si="15"/>
        <v>N/A</v>
      </c>
      <c r="BN20" s="63" t="str">
        <f t="shared" si="16"/>
        <v>N/A</v>
      </c>
      <c r="BO20" s="64">
        <f t="shared" si="8"/>
        <v>8</v>
      </c>
    </row>
    <row r="21" spans="1:67" ht="15.75" customHeight="1" x14ac:dyDescent="0.25">
      <c r="A21" s="52"/>
      <c r="B21" s="203"/>
      <c r="C21" s="197"/>
      <c r="D21" s="197"/>
      <c r="E21" s="197"/>
      <c r="F21" s="197"/>
      <c r="G21" s="183"/>
      <c r="H21" s="183"/>
      <c r="I21" s="183"/>
      <c r="J21" s="183"/>
      <c r="K21" s="183"/>
      <c r="L21" s="183"/>
      <c r="M21" s="183"/>
      <c r="N21" s="183"/>
      <c r="O21" s="183"/>
      <c r="P21" s="183"/>
      <c r="Q21" s="183"/>
      <c r="R21" s="197"/>
      <c r="S21" s="197"/>
      <c r="T21" s="197"/>
      <c r="U21" s="197"/>
      <c r="V21" s="197"/>
      <c r="W21" s="197"/>
      <c r="X21" s="197"/>
      <c r="Y21" s="197"/>
      <c r="Z21" s="197"/>
      <c r="AA21" s="197"/>
      <c r="AB21" s="197"/>
      <c r="AC21" s="197"/>
      <c r="AD21" s="197"/>
      <c r="AE21" s="197"/>
      <c r="AF21" s="197"/>
      <c r="AG21" s="208"/>
      <c r="AH21" s="208"/>
      <c r="AI21" s="208"/>
      <c r="AJ21" s="208"/>
      <c r="AK21" s="208"/>
      <c r="AL21" s="208"/>
      <c r="AM21" s="208"/>
      <c r="AN21" s="208"/>
      <c r="AO21" s="200"/>
      <c r="AP21" s="200"/>
      <c r="AQ21" s="200"/>
      <c r="AR21" s="200"/>
      <c r="AS21" s="201"/>
      <c r="AT21" s="201"/>
      <c r="AU21" s="201"/>
      <c r="AV21" s="201"/>
      <c r="AW21" s="201"/>
      <c r="AX21" s="201"/>
      <c r="AY21" s="201"/>
      <c r="AZ21" s="201"/>
      <c r="BA21" s="198" t="str">
        <f t="shared" si="10"/>
        <v/>
      </c>
      <c r="BB21" s="198"/>
      <c r="BC21" s="198"/>
      <c r="BD21" s="199"/>
      <c r="BE21" s="52"/>
      <c r="BG21" s="63" t="str">
        <f t="shared" si="0"/>
        <v>N/A</v>
      </c>
      <c r="BH21" s="63" t="str">
        <f t="shared" si="1"/>
        <v>N/A</v>
      </c>
      <c r="BI21" s="63" t="str">
        <f t="shared" si="11"/>
        <v>N/A</v>
      </c>
      <c r="BJ21" s="63" t="str">
        <f t="shared" si="12"/>
        <v>N/A</v>
      </c>
      <c r="BK21" s="63" t="str">
        <f t="shared" si="13"/>
        <v>N/A</v>
      </c>
      <c r="BL21" s="63" t="str">
        <f t="shared" si="14"/>
        <v>N/A</v>
      </c>
      <c r="BM21" s="63" t="str">
        <f t="shared" si="15"/>
        <v>N/A</v>
      </c>
      <c r="BN21" s="63" t="str">
        <f t="shared" si="16"/>
        <v>N/A</v>
      </c>
      <c r="BO21" s="64">
        <f t="shared" si="8"/>
        <v>8</v>
      </c>
    </row>
    <row r="22" spans="1:67" ht="15.75" customHeight="1" x14ac:dyDescent="0.25">
      <c r="A22" s="52"/>
      <c r="B22" s="203"/>
      <c r="C22" s="197"/>
      <c r="D22" s="197"/>
      <c r="E22" s="197"/>
      <c r="F22" s="197"/>
      <c r="G22" s="183"/>
      <c r="H22" s="183"/>
      <c r="I22" s="183"/>
      <c r="J22" s="183"/>
      <c r="K22" s="183"/>
      <c r="L22" s="183"/>
      <c r="M22" s="183"/>
      <c r="N22" s="183"/>
      <c r="O22" s="183"/>
      <c r="P22" s="183"/>
      <c r="Q22" s="183"/>
      <c r="R22" s="197"/>
      <c r="S22" s="197"/>
      <c r="T22" s="197"/>
      <c r="U22" s="197"/>
      <c r="V22" s="197"/>
      <c r="W22" s="197"/>
      <c r="X22" s="197"/>
      <c r="Y22" s="197"/>
      <c r="Z22" s="197"/>
      <c r="AA22" s="197"/>
      <c r="AB22" s="197"/>
      <c r="AC22" s="197"/>
      <c r="AD22" s="197"/>
      <c r="AE22" s="197"/>
      <c r="AF22" s="197"/>
      <c r="AG22" s="208"/>
      <c r="AH22" s="208"/>
      <c r="AI22" s="208"/>
      <c r="AJ22" s="208"/>
      <c r="AK22" s="208"/>
      <c r="AL22" s="208"/>
      <c r="AM22" s="208"/>
      <c r="AN22" s="208"/>
      <c r="AO22" s="200"/>
      <c r="AP22" s="200"/>
      <c r="AQ22" s="200"/>
      <c r="AR22" s="200"/>
      <c r="AS22" s="201"/>
      <c r="AT22" s="201"/>
      <c r="AU22" s="201"/>
      <c r="AV22" s="201"/>
      <c r="AW22" s="201"/>
      <c r="AX22" s="201"/>
      <c r="AY22" s="201"/>
      <c r="AZ22" s="201"/>
      <c r="BA22" s="198" t="str">
        <f t="shared" si="9"/>
        <v/>
      </c>
      <c r="BB22" s="198"/>
      <c r="BC22" s="198"/>
      <c r="BD22" s="199"/>
      <c r="BE22" s="52"/>
      <c r="BG22" s="63" t="str">
        <f t="shared" si="0"/>
        <v>N/A</v>
      </c>
      <c r="BH22" s="63" t="str">
        <f t="shared" si="1"/>
        <v>N/A</v>
      </c>
      <c r="BI22" s="63" t="str">
        <f t="shared" si="2"/>
        <v>N/A</v>
      </c>
      <c r="BJ22" s="63" t="str">
        <f t="shared" si="3"/>
        <v>N/A</v>
      </c>
      <c r="BK22" s="63" t="str">
        <f t="shared" si="4"/>
        <v>N/A</v>
      </c>
      <c r="BL22" s="63" t="str">
        <f t="shared" si="5"/>
        <v>N/A</v>
      </c>
      <c r="BM22" s="63" t="str">
        <f t="shared" si="6"/>
        <v>N/A</v>
      </c>
      <c r="BN22" s="63" t="str">
        <f t="shared" si="7"/>
        <v>N/A</v>
      </c>
      <c r="BO22" s="64">
        <f t="shared" si="8"/>
        <v>8</v>
      </c>
    </row>
    <row r="23" spans="1:67" ht="15.75" customHeight="1" x14ac:dyDescent="0.25">
      <c r="A23" s="52"/>
      <c r="B23" s="203"/>
      <c r="C23" s="197"/>
      <c r="D23" s="197"/>
      <c r="E23" s="197"/>
      <c r="F23" s="197"/>
      <c r="G23" s="183"/>
      <c r="H23" s="183"/>
      <c r="I23" s="183"/>
      <c r="J23" s="183"/>
      <c r="K23" s="183"/>
      <c r="L23" s="183"/>
      <c r="M23" s="183"/>
      <c r="N23" s="183"/>
      <c r="O23" s="183"/>
      <c r="P23" s="183"/>
      <c r="Q23" s="183"/>
      <c r="R23" s="197"/>
      <c r="S23" s="197"/>
      <c r="T23" s="197"/>
      <c r="U23" s="197"/>
      <c r="V23" s="197"/>
      <c r="W23" s="197"/>
      <c r="X23" s="197"/>
      <c r="Y23" s="197"/>
      <c r="Z23" s="197"/>
      <c r="AA23" s="197"/>
      <c r="AB23" s="197"/>
      <c r="AC23" s="197"/>
      <c r="AD23" s="197"/>
      <c r="AE23" s="197"/>
      <c r="AF23" s="197"/>
      <c r="AG23" s="208"/>
      <c r="AH23" s="208"/>
      <c r="AI23" s="208"/>
      <c r="AJ23" s="208"/>
      <c r="AK23" s="208"/>
      <c r="AL23" s="208"/>
      <c r="AM23" s="208"/>
      <c r="AN23" s="208"/>
      <c r="AO23" s="200"/>
      <c r="AP23" s="200"/>
      <c r="AQ23" s="200"/>
      <c r="AR23" s="200"/>
      <c r="AS23" s="201"/>
      <c r="AT23" s="201"/>
      <c r="AU23" s="201"/>
      <c r="AV23" s="201"/>
      <c r="AW23" s="201"/>
      <c r="AX23" s="201"/>
      <c r="AY23" s="201"/>
      <c r="AZ23" s="201"/>
      <c r="BA23" s="198" t="str">
        <f t="shared" si="9"/>
        <v/>
      </c>
      <c r="BB23" s="198"/>
      <c r="BC23" s="198"/>
      <c r="BD23" s="199"/>
      <c r="BE23" s="52"/>
      <c r="BG23" s="63" t="str">
        <f t="shared" si="0"/>
        <v>N/A</v>
      </c>
      <c r="BH23" s="63" t="str">
        <f t="shared" si="1"/>
        <v>N/A</v>
      </c>
      <c r="BI23" s="63" t="str">
        <f t="shared" si="2"/>
        <v>N/A</v>
      </c>
      <c r="BJ23" s="63" t="str">
        <f t="shared" si="3"/>
        <v>N/A</v>
      </c>
      <c r="BK23" s="63" t="str">
        <f t="shared" si="4"/>
        <v>N/A</v>
      </c>
      <c r="BL23" s="63" t="str">
        <f t="shared" si="5"/>
        <v>N/A</v>
      </c>
      <c r="BM23" s="63" t="str">
        <f t="shared" si="6"/>
        <v>N/A</v>
      </c>
      <c r="BN23" s="63" t="str">
        <f t="shared" si="7"/>
        <v>N/A</v>
      </c>
      <c r="BO23" s="64">
        <f t="shared" si="8"/>
        <v>8</v>
      </c>
    </row>
    <row r="24" spans="1:67" ht="15.75" customHeight="1" x14ac:dyDescent="0.25">
      <c r="A24" s="52"/>
      <c r="B24" s="203"/>
      <c r="C24" s="197"/>
      <c r="D24" s="197"/>
      <c r="E24" s="197"/>
      <c r="F24" s="197"/>
      <c r="G24" s="183"/>
      <c r="H24" s="183"/>
      <c r="I24" s="183"/>
      <c r="J24" s="183"/>
      <c r="K24" s="183"/>
      <c r="L24" s="183"/>
      <c r="M24" s="183"/>
      <c r="N24" s="183"/>
      <c r="O24" s="183"/>
      <c r="P24" s="183"/>
      <c r="Q24" s="183"/>
      <c r="R24" s="197"/>
      <c r="S24" s="197"/>
      <c r="T24" s="197"/>
      <c r="U24" s="197"/>
      <c r="V24" s="197"/>
      <c r="W24" s="197"/>
      <c r="X24" s="197"/>
      <c r="Y24" s="197"/>
      <c r="Z24" s="197"/>
      <c r="AA24" s="197"/>
      <c r="AB24" s="197"/>
      <c r="AC24" s="197"/>
      <c r="AD24" s="197"/>
      <c r="AE24" s="197"/>
      <c r="AF24" s="197"/>
      <c r="AG24" s="208"/>
      <c r="AH24" s="208"/>
      <c r="AI24" s="208"/>
      <c r="AJ24" s="208"/>
      <c r="AK24" s="208"/>
      <c r="AL24" s="208"/>
      <c r="AM24" s="208"/>
      <c r="AN24" s="208"/>
      <c r="AO24" s="200"/>
      <c r="AP24" s="200"/>
      <c r="AQ24" s="200"/>
      <c r="AR24" s="200"/>
      <c r="AS24" s="201"/>
      <c r="AT24" s="201"/>
      <c r="AU24" s="201"/>
      <c r="AV24" s="201"/>
      <c r="AW24" s="201"/>
      <c r="AX24" s="201"/>
      <c r="AY24" s="201"/>
      <c r="AZ24" s="201"/>
      <c r="BA24" s="198" t="str">
        <f t="shared" si="9"/>
        <v/>
      </c>
      <c r="BB24" s="198"/>
      <c r="BC24" s="198"/>
      <c r="BD24" s="199"/>
      <c r="BE24" s="52"/>
      <c r="BG24" s="63" t="str">
        <f t="shared" si="0"/>
        <v>N/A</v>
      </c>
      <c r="BH24" s="63" t="str">
        <f t="shared" si="1"/>
        <v>N/A</v>
      </c>
      <c r="BI24" s="63" t="str">
        <f t="shared" si="2"/>
        <v>N/A</v>
      </c>
      <c r="BJ24" s="63" t="str">
        <f t="shared" si="3"/>
        <v>N/A</v>
      </c>
      <c r="BK24" s="63" t="str">
        <f t="shared" si="4"/>
        <v>N/A</v>
      </c>
      <c r="BL24" s="63" t="str">
        <f t="shared" si="5"/>
        <v>N/A</v>
      </c>
      <c r="BM24" s="63" t="str">
        <f t="shared" si="6"/>
        <v>N/A</v>
      </c>
      <c r="BN24" s="63" t="str">
        <f t="shared" si="7"/>
        <v>N/A</v>
      </c>
      <c r="BO24" s="64">
        <f t="shared" si="8"/>
        <v>8</v>
      </c>
    </row>
    <row r="25" spans="1:67" ht="15.75" customHeight="1" x14ac:dyDescent="0.25">
      <c r="A25" s="52"/>
      <c r="B25" s="203"/>
      <c r="C25" s="197"/>
      <c r="D25" s="197"/>
      <c r="E25" s="197"/>
      <c r="F25" s="197"/>
      <c r="G25" s="183"/>
      <c r="H25" s="183"/>
      <c r="I25" s="183"/>
      <c r="J25" s="183"/>
      <c r="K25" s="183"/>
      <c r="L25" s="183"/>
      <c r="M25" s="183"/>
      <c r="N25" s="183"/>
      <c r="O25" s="183"/>
      <c r="P25" s="183"/>
      <c r="Q25" s="183"/>
      <c r="R25" s="197"/>
      <c r="S25" s="197"/>
      <c r="T25" s="197"/>
      <c r="U25" s="197"/>
      <c r="V25" s="197"/>
      <c r="W25" s="197"/>
      <c r="X25" s="197"/>
      <c r="Y25" s="197"/>
      <c r="Z25" s="197"/>
      <c r="AA25" s="197"/>
      <c r="AB25" s="197"/>
      <c r="AC25" s="197"/>
      <c r="AD25" s="197"/>
      <c r="AE25" s="197"/>
      <c r="AF25" s="197"/>
      <c r="AG25" s="208"/>
      <c r="AH25" s="208"/>
      <c r="AI25" s="208"/>
      <c r="AJ25" s="208"/>
      <c r="AK25" s="208"/>
      <c r="AL25" s="208"/>
      <c r="AM25" s="208"/>
      <c r="AN25" s="208"/>
      <c r="AO25" s="200"/>
      <c r="AP25" s="200"/>
      <c r="AQ25" s="200"/>
      <c r="AR25" s="200"/>
      <c r="AS25" s="201"/>
      <c r="AT25" s="201"/>
      <c r="AU25" s="201"/>
      <c r="AV25" s="201"/>
      <c r="AW25" s="201"/>
      <c r="AX25" s="201"/>
      <c r="AY25" s="201"/>
      <c r="AZ25" s="201"/>
      <c r="BA25" s="198" t="str">
        <f t="shared" si="9"/>
        <v/>
      </c>
      <c r="BB25" s="198"/>
      <c r="BC25" s="198"/>
      <c r="BD25" s="199"/>
      <c r="BE25" s="52"/>
      <c r="BG25" s="63" t="str">
        <f t="shared" si="0"/>
        <v>N/A</v>
      </c>
      <c r="BH25" s="63" t="str">
        <f t="shared" si="1"/>
        <v>N/A</v>
      </c>
      <c r="BI25" s="63" t="str">
        <f t="shared" si="2"/>
        <v>N/A</v>
      </c>
      <c r="BJ25" s="63" t="str">
        <f t="shared" si="3"/>
        <v>N/A</v>
      </c>
      <c r="BK25" s="63" t="str">
        <f t="shared" si="4"/>
        <v>N/A</v>
      </c>
      <c r="BL25" s="63" t="str">
        <f t="shared" si="5"/>
        <v>N/A</v>
      </c>
      <c r="BM25" s="63" t="str">
        <f t="shared" si="6"/>
        <v>N/A</v>
      </c>
      <c r="BN25" s="63" t="str">
        <f t="shared" si="7"/>
        <v>N/A</v>
      </c>
      <c r="BO25" s="64">
        <f t="shared" si="8"/>
        <v>8</v>
      </c>
    </row>
    <row r="26" spans="1:67" ht="15.75" customHeight="1" x14ac:dyDescent="0.25">
      <c r="A26" s="52"/>
      <c r="B26" s="203"/>
      <c r="C26" s="197"/>
      <c r="D26" s="197"/>
      <c r="E26" s="197"/>
      <c r="F26" s="197"/>
      <c r="G26" s="183"/>
      <c r="H26" s="183"/>
      <c r="I26" s="183"/>
      <c r="J26" s="183"/>
      <c r="K26" s="183"/>
      <c r="L26" s="183"/>
      <c r="M26" s="183"/>
      <c r="N26" s="183"/>
      <c r="O26" s="183"/>
      <c r="P26" s="183"/>
      <c r="Q26" s="183"/>
      <c r="R26" s="197"/>
      <c r="S26" s="197"/>
      <c r="T26" s="197"/>
      <c r="U26" s="197"/>
      <c r="V26" s="197"/>
      <c r="W26" s="197"/>
      <c r="X26" s="197"/>
      <c r="Y26" s="197"/>
      <c r="Z26" s="197"/>
      <c r="AA26" s="197"/>
      <c r="AB26" s="197"/>
      <c r="AC26" s="197"/>
      <c r="AD26" s="197"/>
      <c r="AE26" s="197"/>
      <c r="AF26" s="197"/>
      <c r="AG26" s="208"/>
      <c r="AH26" s="208"/>
      <c r="AI26" s="208"/>
      <c r="AJ26" s="208"/>
      <c r="AK26" s="208"/>
      <c r="AL26" s="208"/>
      <c r="AM26" s="208"/>
      <c r="AN26" s="208"/>
      <c r="AO26" s="200"/>
      <c r="AP26" s="200"/>
      <c r="AQ26" s="200"/>
      <c r="AR26" s="200"/>
      <c r="AS26" s="201"/>
      <c r="AT26" s="201"/>
      <c r="AU26" s="201"/>
      <c r="AV26" s="201"/>
      <c r="AW26" s="201"/>
      <c r="AX26" s="201"/>
      <c r="AY26" s="201"/>
      <c r="AZ26" s="201"/>
      <c r="BA26" s="198" t="str">
        <f t="shared" si="9"/>
        <v/>
      </c>
      <c r="BB26" s="198"/>
      <c r="BC26" s="198"/>
      <c r="BD26" s="199"/>
      <c r="BE26" s="52"/>
      <c r="BG26" s="63" t="str">
        <f t="shared" si="0"/>
        <v>N/A</v>
      </c>
      <c r="BH26" s="63" t="str">
        <f t="shared" si="1"/>
        <v>N/A</v>
      </c>
      <c r="BI26" s="63" t="str">
        <f t="shared" si="2"/>
        <v>N/A</v>
      </c>
      <c r="BJ26" s="63" t="str">
        <f t="shared" si="3"/>
        <v>N/A</v>
      </c>
      <c r="BK26" s="63" t="str">
        <f t="shared" si="4"/>
        <v>N/A</v>
      </c>
      <c r="BL26" s="63" t="str">
        <f t="shared" si="5"/>
        <v>N/A</v>
      </c>
      <c r="BM26" s="63" t="str">
        <f t="shared" si="6"/>
        <v>N/A</v>
      </c>
      <c r="BN26" s="63" t="str">
        <f t="shared" si="7"/>
        <v>N/A</v>
      </c>
      <c r="BO26" s="64">
        <f t="shared" si="8"/>
        <v>8</v>
      </c>
    </row>
    <row r="27" spans="1:67" ht="15.75" customHeight="1" x14ac:dyDescent="0.25">
      <c r="A27" s="52"/>
      <c r="B27" s="203"/>
      <c r="C27" s="197"/>
      <c r="D27" s="197"/>
      <c r="E27" s="197"/>
      <c r="F27" s="197"/>
      <c r="G27" s="183"/>
      <c r="H27" s="183"/>
      <c r="I27" s="183"/>
      <c r="J27" s="183"/>
      <c r="K27" s="183"/>
      <c r="L27" s="183"/>
      <c r="M27" s="183"/>
      <c r="N27" s="183"/>
      <c r="O27" s="183"/>
      <c r="P27" s="183"/>
      <c r="Q27" s="183"/>
      <c r="R27" s="197"/>
      <c r="S27" s="197"/>
      <c r="T27" s="197"/>
      <c r="U27" s="197"/>
      <c r="V27" s="197"/>
      <c r="W27" s="197"/>
      <c r="X27" s="197"/>
      <c r="Y27" s="197"/>
      <c r="Z27" s="197"/>
      <c r="AA27" s="197"/>
      <c r="AB27" s="197"/>
      <c r="AC27" s="197"/>
      <c r="AD27" s="197"/>
      <c r="AE27" s="197"/>
      <c r="AF27" s="197"/>
      <c r="AG27" s="208"/>
      <c r="AH27" s="208"/>
      <c r="AI27" s="208"/>
      <c r="AJ27" s="208"/>
      <c r="AK27" s="208"/>
      <c r="AL27" s="208"/>
      <c r="AM27" s="208"/>
      <c r="AN27" s="208"/>
      <c r="AO27" s="200"/>
      <c r="AP27" s="200"/>
      <c r="AQ27" s="200"/>
      <c r="AR27" s="200"/>
      <c r="AS27" s="201"/>
      <c r="AT27" s="201"/>
      <c r="AU27" s="201"/>
      <c r="AV27" s="201"/>
      <c r="AW27" s="201"/>
      <c r="AX27" s="201"/>
      <c r="AY27" s="201"/>
      <c r="AZ27" s="201"/>
      <c r="BA27" s="198" t="str">
        <f t="shared" si="9"/>
        <v/>
      </c>
      <c r="BB27" s="198"/>
      <c r="BC27" s="198"/>
      <c r="BD27" s="199"/>
      <c r="BE27" s="52"/>
      <c r="BG27" s="63" t="str">
        <f t="shared" si="0"/>
        <v>N/A</v>
      </c>
      <c r="BH27" s="63" t="str">
        <f t="shared" si="1"/>
        <v>N/A</v>
      </c>
      <c r="BI27" s="63" t="str">
        <f t="shared" si="2"/>
        <v>N/A</v>
      </c>
      <c r="BJ27" s="63" t="str">
        <f t="shared" si="3"/>
        <v>N/A</v>
      </c>
      <c r="BK27" s="63" t="str">
        <f t="shared" si="4"/>
        <v>N/A</v>
      </c>
      <c r="BL27" s="63" t="str">
        <f t="shared" si="5"/>
        <v>N/A</v>
      </c>
      <c r="BM27" s="63" t="str">
        <f t="shared" si="6"/>
        <v>N/A</v>
      </c>
      <c r="BN27" s="63" t="str">
        <f t="shared" si="7"/>
        <v>N/A</v>
      </c>
      <c r="BO27" s="64">
        <f t="shared" si="8"/>
        <v>8</v>
      </c>
    </row>
    <row r="28" spans="1:67" ht="15.75" customHeight="1" x14ac:dyDescent="0.25">
      <c r="A28" s="52"/>
      <c r="B28" s="203"/>
      <c r="C28" s="197"/>
      <c r="D28" s="197"/>
      <c r="E28" s="197"/>
      <c r="F28" s="197"/>
      <c r="G28" s="183"/>
      <c r="H28" s="183"/>
      <c r="I28" s="183"/>
      <c r="J28" s="183"/>
      <c r="K28" s="183"/>
      <c r="L28" s="183"/>
      <c r="M28" s="183"/>
      <c r="N28" s="183"/>
      <c r="O28" s="183"/>
      <c r="P28" s="183"/>
      <c r="Q28" s="183"/>
      <c r="R28" s="197"/>
      <c r="S28" s="197"/>
      <c r="T28" s="197"/>
      <c r="U28" s="197"/>
      <c r="V28" s="197"/>
      <c r="W28" s="197"/>
      <c r="X28" s="197"/>
      <c r="Y28" s="197"/>
      <c r="Z28" s="197"/>
      <c r="AA28" s="197"/>
      <c r="AB28" s="197"/>
      <c r="AC28" s="197"/>
      <c r="AD28" s="197"/>
      <c r="AE28" s="197"/>
      <c r="AF28" s="197"/>
      <c r="AG28" s="208"/>
      <c r="AH28" s="208"/>
      <c r="AI28" s="208"/>
      <c r="AJ28" s="208"/>
      <c r="AK28" s="208"/>
      <c r="AL28" s="208"/>
      <c r="AM28" s="208"/>
      <c r="AN28" s="208"/>
      <c r="AO28" s="200"/>
      <c r="AP28" s="200"/>
      <c r="AQ28" s="200"/>
      <c r="AR28" s="200"/>
      <c r="AS28" s="201"/>
      <c r="AT28" s="201"/>
      <c r="AU28" s="201"/>
      <c r="AV28" s="201"/>
      <c r="AW28" s="201"/>
      <c r="AX28" s="201"/>
      <c r="AY28" s="201"/>
      <c r="AZ28" s="201"/>
      <c r="BA28" s="198" t="str">
        <f t="shared" si="9"/>
        <v/>
      </c>
      <c r="BB28" s="198"/>
      <c r="BC28" s="198"/>
      <c r="BD28" s="199"/>
      <c r="BE28" s="52"/>
      <c r="BG28" s="63" t="str">
        <f t="shared" si="0"/>
        <v>N/A</v>
      </c>
      <c r="BH28" s="63" t="str">
        <f t="shared" si="1"/>
        <v>N/A</v>
      </c>
      <c r="BI28" s="63" t="str">
        <f t="shared" si="2"/>
        <v>N/A</v>
      </c>
      <c r="BJ28" s="63" t="str">
        <f t="shared" si="3"/>
        <v>N/A</v>
      </c>
      <c r="BK28" s="63" t="str">
        <f t="shared" si="4"/>
        <v>N/A</v>
      </c>
      <c r="BL28" s="63" t="str">
        <f t="shared" si="5"/>
        <v>N/A</v>
      </c>
      <c r="BM28" s="63" t="str">
        <f t="shared" si="6"/>
        <v>N/A</v>
      </c>
      <c r="BN28" s="63" t="str">
        <f t="shared" si="7"/>
        <v>N/A</v>
      </c>
      <c r="BO28" s="64">
        <f t="shared" si="8"/>
        <v>8</v>
      </c>
    </row>
    <row r="29" spans="1:67" ht="15.75" customHeight="1" x14ac:dyDescent="0.25">
      <c r="A29" s="52"/>
      <c r="B29" s="203"/>
      <c r="C29" s="197"/>
      <c r="D29" s="197"/>
      <c r="E29" s="197"/>
      <c r="F29" s="197"/>
      <c r="G29" s="183"/>
      <c r="H29" s="183"/>
      <c r="I29" s="183"/>
      <c r="J29" s="183"/>
      <c r="K29" s="183"/>
      <c r="L29" s="183"/>
      <c r="M29" s="183"/>
      <c r="N29" s="183"/>
      <c r="O29" s="183"/>
      <c r="P29" s="183"/>
      <c r="Q29" s="183"/>
      <c r="R29" s="197"/>
      <c r="S29" s="197"/>
      <c r="T29" s="197"/>
      <c r="U29" s="197"/>
      <c r="V29" s="197"/>
      <c r="W29" s="197"/>
      <c r="X29" s="197"/>
      <c r="Y29" s="197"/>
      <c r="Z29" s="197"/>
      <c r="AA29" s="197"/>
      <c r="AB29" s="197"/>
      <c r="AC29" s="197"/>
      <c r="AD29" s="197"/>
      <c r="AE29" s="197"/>
      <c r="AF29" s="197"/>
      <c r="AG29" s="208"/>
      <c r="AH29" s="208"/>
      <c r="AI29" s="208"/>
      <c r="AJ29" s="208"/>
      <c r="AK29" s="208"/>
      <c r="AL29" s="208"/>
      <c r="AM29" s="208"/>
      <c r="AN29" s="208"/>
      <c r="AO29" s="200"/>
      <c r="AP29" s="200"/>
      <c r="AQ29" s="200"/>
      <c r="AR29" s="200"/>
      <c r="AS29" s="201"/>
      <c r="AT29" s="201"/>
      <c r="AU29" s="201"/>
      <c r="AV29" s="201"/>
      <c r="AW29" s="201"/>
      <c r="AX29" s="201"/>
      <c r="AY29" s="201"/>
      <c r="AZ29" s="201"/>
      <c r="BA29" s="198" t="str">
        <f t="shared" si="9"/>
        <v/>
      </c>
      <c r="BB29" s="198"/>
      <c r="BC29" s="198"/>
      <c r="BD29" s="199"/>
      <c r="BE29" s="52"/>
      <c r="BG29" s="63" t="str">
        <f t="shared" si="0"/>
        <v>N/A</v>
      </c>
      <c r="BH29" s="63" t="str">
        <f t="shared" si="1"/>
        <v>N/A</v>
      </c>
      <c r="BI29" s="63" t="str">
        <f t="shared" si="2"/>
        <v>N/A</v>
      </c>
      <c r="BJ29" s="63" t="str">
        <f t="shared" si="3"/>
        <v>N/A</v>
      </c>
      <c r="BK29" s="63" t="str">
        <f t="shared" si="4"/>
        <v>N/A</v>
      </c>
      <c r="BL29" s="63" t="str">
        <f t="shared" si="5"/>
        <v>N/A</v>
      </c>
      <c r="BM29" s="63" t="str">
        <f t="shared" si="6"/>
        <v>N/A</v>
      </c>
      <c r="BN29" s="63" t="str">
        <f t="shared" si="7"/>
        <v>N/A</v>
      </c>
      <c r="BO29" s="64">
        <f t="shared" si="8"/>
        <v>8</v>
      </c>
    </row>
    <row r="30" spans="1:67" ht="15.75" customHeight="1" x14ac:dyDescent="0.25">
      <c r="A30" s="52"/>
      <c r="B30" s="203"/>
      <c r="C30" s="197"/>
      <c r="D30" s="197"/>
      <c r="E30" s="197"/>
      <c r="F30" s="197"/>
      <c r="G30" s="183"/>
      <c r="H30" s="183"/>
      <c r="I30" s="183"/>
      <c r="J30" s="183"/>
      <c r="K30" s="183"/>
      <c r="L30" s="183"/>
      <c r="M30" s="183"/>
      <c r="N30" s="183"/>
      <c r="O30" s="183"/>
      <c r="P30" s="183"/>
      <c r="Q30" s="183"/>
      <c r="R30" s="197"/>
      <c r="S30" s="197"/>
      <c r="T30" s="197"/>
      <c r="U30" s="197"/>
      <c r="V30" s="197"/>
      <c r="W30" s="197"/>
      <c r="X30" s="197"/>
      <c r="Y30" s="197"/>
      <c r="Z30" s="197"/>
      <c r="AA30" s="197"/>
      <c r="AB30" s="197"/>
      <c r="AC30" s="197"/>
      <c r="AD30" s="197"/>
      <c r="AE30" s="197"/>
      <c r="AF30" s="197"/>
      <c r="AG30" s="208"/>
      <c r="AH30" s="208"/>
      <c r="AI30" s="208"/>
      <c r="AJ30" s="208"/>
      <c r="AK30" s="208"/>
      <c r="AL30" s="208"/>
      <c r="AM30" s="208"/>
      <c r="AN30" s="208"/>
      <c r="AO30" s="200"/>
      <c r="AP30" s="200"/>
      <c r="AQ30" s="200"/>
      <c r="AR30" s="200"/>
      <c r="AS30" s="201"/>
      <c r="AT30" s="201"/>
      <c r="AU30" s="201"/>
      <c r="AV30" s="201"/>
      <c r="AW30" s="201"/>
      <c r="AX30" s="201"/>
      <c r="AY30" s="201"/>
      <c r="AZ30" s="201"/>
      <c r="BA30" s="198" t="str">
        <f t="shared" si="9"/>
        <v/>
      </c>
      <c r="BB30" s="198"/>
      <c r="BC30" s="198"/>
      <c r="BD30" s="199"/>
      <c r="BE30" s="52"/>
      <c r="BG30" s="63" t="str">
        <f t="shared" si="0"/>
        <v>N/A</v>
      </c>
      <c r="BH30" s="63" t="str">
        <f t="shared" si="1"/>
        <v>N/A</v>
      </c>
      <c r="BI30" s="63" t="str">
        <f t="shared" si="2"/>
        <v>N/A</v>
      </c>
      <c r="BJ30" s="63" t="str">
        <f t="shared" si="3"/>
        <v>N/A</v>
      </c>
      <c r="BK30" s="63" t="str">
        <f t="shared" si="4"/>
        <v>N/A</v>
      </c>
      <c r="BL30" s="63" t="str">
        <f t="shared" si="5"/>
        <v>N/A</v>
      </c>
      <c r="BM30" s="63" t="str">
        <f t="shared" si="6"/>
        <v>N/A</v>
      </c>
      <c r="BN30" s="63" t="str">
        <f t="shared" si="7"/>
        <v>N/A</v>
      </c>
      <c r="BO30" s="64">
        <f t="shared" si="8"/>
        <v>8</v>
      </c>
    </row>
    <row r="31" spans="1:67" ht="15.75" customHeight="1" x14ac:dyDescent="0.25">
      <c r="A31" s="52"/>
      <c r="B31" s="203"/>
      <c r="C31" s="197"/>
      <c r="D31" s="197"/>
      <c r="E31" s="197"/>
      <c r="F31" s="197"/>
      <c r="G31" s="183"/>
      <c r="H31" s="183"/>
      <c r="I31" s="183"/>
      <c r="J31" s="183"/>
      <c r="K31" s="183"/>
      <c r="L31" s="183"/>
      <c r="M31" s="183"/>
      <c r="N31" s="183"/>
      <c r="O31" s="183"/>
      <c r="P31" s="183"/>
      <c r="Q31" s="183"/>
      <c r="R31" s="197"/>
      <c r="S31" s="197"/>
      <c r="T31" s="197"/>
      <c r="U31" s="197"/>
      <c r="V31" s="197"/>
      <c r="W31" s="197"/>
      <c r="X31" s="197"/>
      <c r="Y31" s="197"/>
      <c r="Z31" s="197"/>
      <c r="AA31" s="197"/>
      <c r="AB31" s="197"/>
      <c r="AC31" s="197"/>
      <c r="AD31" s="197"/>
      <c r="AE31" s="197"/>
      <c r="AF31" s="197"/>
      <c r="AG31" s="208"/>
      <c r="AH31" s="208"/>
      <c r="AI31" s="208"/>
      <c r="AJ31" s="208"/>
      <c r="AK31" s="208"/>
      <c r="AL31" s="208"/>
      <c r="AM31" s="208"/>
      <c r="AN31" s="208"/>
      <c r="AO31" s="200"/>
      <c r="AP31" s="200"/>
      <c r="AQ31" s="200"/>
      <c r="AR31" s="200"/>
      <c r="AS31" s="201"/>
      <c r="AT31" s="201"/>
      <c r="AU31" s="201"/>
      <c r="AV31" s="201"/>
      <c r="AW31" s="201"/>
      <c r="AX31" s="201"/>
      <c r="AY31" s="201"/>
      <c r="AZ31" s="201"/>
      <c r="BA31" s="198" t="str">
        <f t="shared" si="9"/>
        <v/>
      </c>
      <c r="BB31" s="198"/>
      <c r="BC31" s="198"/>
      <c r="BD31" s="199"/>
      <c r="BE31" s="52"/>
      <c r="BG31" s="63" t="str">
        <f t="shared" si="0"/>
        <v>N/A</v>
      </c>
      <c r="BH31" s="63" t="str">
        <f t="shared" si="1"/>
        <v>N/A</v>
      </c>
      <c r="BI31" s="63" t="str">
        <f t="shared" si="2"/>
        <v>N/A</v>
      </c>
      <c r="BJ31" s="63" t="str">
        <f t="shared" si="3"/>
        <v>N/A</v>
      </c>
      <c r="BK31" s="63" t="str">
        <f t="shared" si="4"/>
        <v>N/A</v>
      </c>
      <c r="BL31" s="63" t="str">
        <f t="shared" si="5"/>
        <v>N/A</v>
      </c>
      <c r="BM31" s="63" t="str">
        <f t="shared" si="6"/>
        <v>N/A</v>
      </c>
      <c r="BN31" s="63" t="str">
        <f t="shared" si="7"/>
        <v>N/A</v>
      </c>
      <c r="BO31" s="64">
        <f t="shared" si="8"/>
        <v>8</v>
      </c>
    </row>
    <row r="32" spans="1:67" ht="15.75" customHeight="1" x14ac:dyDescent="0.25">
      <c r="A32" s="52"/>
      <c r="B32" s="203"/>
      <c r="C32" s="197"/>
      <c r="D32" s="197"/>
      <c r="E32" s="197"/>
      <c r="F32" s="197"/>
      <c r="G32" s="183"/>
      <c r="H32" s="183"/>
      <c r="I32" s="183"/>
      <c r="J32" s="183"/>
      <c r="K32" s="183"/>
      <c r="L32" s="183"/>
      <c r="M32" s="183"/>
      <c r="N32" s="183"/>
      <c r="O32" s="183"/>
      <c r="P32" s="183"/>
      <c r="Q32" s="183"/>
      <c r="R32" s="197"/>
      <c r="S32" s="197"/>
      <c r="T32" s="197"/>
      <c r="U32" s="197"/>
      <c r="V32" s="197"/>
      <c r="W32" s="197"/>
      <c r="X32" s="197"/>
      <c r="Y32" s="197"/>
      <c r="Z32" s="197"/>
      <c r="AA32" s="197"/>
      <c r="AB32" s="197"/>
      <c r="AC32" s="197"/>
      <c r="AD32" s="197"/>
      <c r="AE32" s="197"/>
      <c r="AF32" s="197"/>
      <c r="AG32" s="208"/>
      <c r="AH32" s="208"/>
      <c r="AI32" s="208"/>
      <c r="AJ32" s="208"/>
      <c r="AK32" s="208"/>
      <c r="AL32" s="208"/>
      <c r="AM32" s="208"/>
      <c r="AN32" s="208"/>
      <c r="AO32" s="200"/>
      <c r="AP32" s="200"/>
      <c r="AQ32" s="200"/>
      <c r="AR32" s="200"/>
      <c r="AS32" s="201"/>
      <c r="AT32" s="201"/>
      <c r="AU32" s="201"/>
      <c r="AV32" s="201"/>
      <c r="AW32" s="201"/>
      <c r="AX32" s="201"/>
      <c r="AY32" s="201"/>
      <c r="AZ32" s="201"/>
      <c r="BA32" s="198" t="str">
        <f t="shared" si="9"/>
        <v/>
      </c>
      <c r="BB32" s="198"/>
      <c r="BC32" s="198"/>
      <c r="BD32" s="199"/>
      <c r="BE32" s="52"/>
      <c r="BG32" s="63" t="str">
        <f t="shared" si="0"/>
        <v>N/A</v>
      </c>
      <c r="BH32" s="63" t="str">
        <f t="shared" si="1"/>
        <v>N/A</v>
      </c>
      <c r="BI32" s="63" t="str">
        <f t="shared" si="2"/>
        <v>N/A</v>
      </c>
      <c r="BJ32" s="63" t="str">
        <f t="shared" si="3"/>
        <v>N/A</v>
      </c>
      <c r="BK32" s="63" t="str">
        <f t="shared" si="4"/>
        <v>N/A</v>
      </c>
      <c r="BL32" s="63" t="str">
        <f t="shared" si="5"/>
        <v>N/A</v>
      </c>
      <c r="BM32" s="63" t="str">
        <f t="shared" si="6"/>
        <v>N/A</v>
      </c>
      <c r="BN32" s="63" t="str">
        <f t="shared" si="7"/>
        <v>N/A</v>
      </c>
      <c r="BO32" s="64">
        <f t="shared" si="8"/>
        <v>8</v>
      </c>
    </row>
    <row r="33" spans="1:72" ht="15.75" customHeight="1" x14ac:dyDescent="0.25">
      <c r="A33" s="52"/>
      <c r="B33" s="203"/>
      <c r="C33" s="197"/>
      <c r="D33" s="197"/>
      <c r="E33" s="197"/>
      <c r="F33" s="197"/>
      <c r="G33" s="183"/>
      <c r="H33" s="183"/>
      <c r="I33" s="183"/>
      <c r="J33" s="183"/>
      <c r="K33" s="183"/>
      <c r="L33" s="183"/>
      <c r="M33" s="183"/>
      <c r="N33" s="183"/>
      <c r="O33" s="183"/>
      <c r="P33" s="183"/>
      <c r="Q33" s="183"/>
      <c r="R33" s="197"/>
      <c r="S33" s="197"/>
      <c r="T33" s="197"/>
      <c r="U33" s="197"/>
      <c r="V33" s="197"/>
      <c r="W33" s="197"/>
      <c r="X33" s="197"/>
      <c r="Y33" s="197"/>
      <c r="Z33" s="197"/>
      <c r="AA33" s="197"/>
      <c r="AB33" s="197"/>
      <c r="AC33" s="197"/>
      <c r="AD33" s="197"/>
      <c r="AE33" s="197"/>
      <c r="AF33" s="197"/>
      <c r="AG33" s="208"/>
      <c r="AH33" s="208"/>
      <c r="AI33" s="208"/>
      <c r="AJ33" s="208"/>
      <c r="AK33" s="208"/>
      <c r="AL33" s="208"/>
      <c r="AM33" s="208"/>
      <c r="AN33" s="208"/>
      <c r="AO33" s="200"/>
      <c r="AP33" s="200"/>
      <c r="AQ33" s="200"/>
      <c r="AR33" s="200"/>
      <c r="AS33" s="201"/>
      <c r="AT33" s="201"/>
      <c r="AU33" s="201"/>
      <c r="AV33" s="201"/>
      <c r="AW33" s="201"/>
      <c r="AX33" s="201"/>
      <c r="AY33" s="201"/>
      <c r="AZ33" s="201"/>
      <c r="BA33" s="198" t="str">
        <f t="shared" si="9"/>
        <v/>
      </c>
      <c r="BB33" s="198"/>
      <c r="BC33" s="198"/>
      <c r="BD33" s="199"/>
      <c r="BE33" s="52"/>
      <c r="BG33" s="63" t="str">
        <f t="shared" si="0"/>
        <v>N/A</v>
      </c>
      <c r="BH33" s="63" t="str">
        <f t="shared" si="1"/>
        <v>N/A</v>
      </c>
      <c r="BI33" s="63" t="str">
        <f t="shared" si="2"/>
        <v>N/A</v>
      </c>
      <c r="BJ33" s="63" t="str">
        <f t="shared" si="3"/>
        <v>N/A</v>
      </c>
      <c r="BK33" s="63" t="str">
        <f t="shared" si="4"/>
        <v>N/A</v>
      </c>
      <c r="BL33" s="63" t="str">
        <f t="shared" si="5"/>
        <v>N/A</v>
      </c>
      <c r="BM33" s="63" t="str">
        <f t="shared" si="6"/>
        <v>N/A</v>
      </c>
      <c r="BN33" s="63" t="str">
        <f t="shared" si="7"/>
        <v>N/A</v>
      </c>
      <c r="BO33" s="64">
        <f t="shared" si="8"/>
        <v>8</v>
      </c>
    </row>
    <row r="34" spans="1:72" ht="15.75" customHeight="1" x14ac:dyDescent="0.25">
      <c r="A34" s="52"/>
      <c r="B34" s="203"/>
      <c r="C34" s="197"/>
      <c r="D34" s="197"/>
      <c r="E34" s="197"/>
      <c r="F34" s="197"/>
      <c r="G34" s="183"/>
      <c r="H34" s="183"/>
      <c r="I34" s="183"/>
      <c r="J34" s="183"/>
      <c r="K34" s="183"/>
      <c r="L34" s="183"/>
      <c r="M34" s="183"/>
      <c r="N34" s="183"/>
      <c r="O34" s="183"/>
      <c r="P34" s="183"/>
      <c r="Q34" s="183"/>
      <c r="R34" s="197"/>
      <c r="S34" s="197"/>
      <c r="T34" s="197"/>
      <c r="U34" s="197"/>
      <c r="V34" s="197"/>
      <c r="W34" s="197"/>
      <c r="X34" s="197"/>
      <c r="Y34" s="197"/>
      <c r="Z34" s="197"/>
      <c r="AA34" s="197"/>
      <c r="AB34" s="197"/>
      <c r="AC34" s="197"/>
      <c r="AD34" s="197"/>
      <c r="AE34" s="197"/>
      <c r="AF34" s="197"/>
      <c r="AG34" s="208"/>
      <c r="AH34" s="208"/>
      <c r="AI34" s="208"/>
      <c r="AJ34" s="208"/>
      <c r="AK34" s="208"/>
      <c r="AL34" s="208"/>
      <c r="AM34" s="208"/>
      <c r="AN34" s="208"/>
      <c r="AO34" s="200"/>
      <c r="AP34" s="200"/>
      <c r="AQ34" s="200"/>
      <c r="AR34" s="200"/>
      <c r="AS34" s="201"/>
      <c r="AT34" s="201"/>
      <c r="AU34" s="201"/>
      <c r="AV34" s="201"/>
      <c r="AW34" s="201"/>
      <c r="AX34" s="201"/>
      <c r="AY34" s="201"/>
      <c r="AZ34" s="201"/>
      <c r="BA34" s="198" t="str">
        <f t="shared" si="9"/>
        <v/>
      </c>
      <c r="BB34" s="198"/>
      <c r="BC34" s="198"/>
      <c r="BD34" s="199"/>
      <c r="BE34" s="52"/>
      <c r="BG34" s="63" t="str">
        <f t="shared" si="0"/>
        <v>N/A</v>
      </c>
      <c r="BH34" s="63" t="str">
        <f t="shared" si="1"/>
        <v>N/A</v>
      </c>
      <c r="BI34" s="63" t="str">
        <f t="shared" si="2"/>
        <v>N/A</v>
      </c>
      <c r="BJ34" s="63" t="str">
        <f t="shared" si="3"/>
        <v>N/A</v>
      </c>
      <c r="BK34" s="63" t="str">
        <f t="shared" si="4"/>
        <v>N/A</v>
      </c>
      <c r="BL34" s="63" t="str">
        <f t="shared" si="5"/>
        <v>N/A</v>
      </c>
      <c r="BM34" s="63" t="str">
        <f t="shared" si="6"/>
        <v>N/A</v>
      </c>
      <c r="BN34" s="63" t="str">
        <f t="shared" si="7"/>
        <v>N/A</v>
      </c>
      <c r="BO34" s="64">
        <f t="shared" si="8"/>
        <v>8</v>
      </c>
    </row>
    <row r="35" spans="1:72" ht="15.75" customHeight="1" x14ac:dyDescent="0.25">
      <c r="A35" s="52"/>
      <c r="B35" s="203"/>
      <c r="C35" s="197"/>
      <c r="D35" s="197"/>
      <c r="E35" s="197"/>
      <c r="F35" s="197"/>
      <c r="G35" s="183"/>
      <c r="H35" s="183"/>
      <c r="I35" s="183"/>
      <c r="J35" s="183"/>
      <c r="K35" s="183"/>
      <c r="L35" s="183"/>
      <c r="M35" s="183"/>
      <c r="N35" s="183"/>
      <c r="O35" s="183"/>
      <c r="P35" s="183"/>
      <c r="Q35" s="183"/>
      <c r="R35" s="197"/>
      <c r="S35" s="197"/>
      <c r="T35" s="197"/>
      <c r="U35" s="197"/>
      <c r="V35" s="197"/>
      <c r="W35" s="197"/>
      <c r="X35" s="197"/>
      <c r="Y35" s="197"/>
      <c r="Z35" s="197"/>
      <c r="AA35" s="197"/>
      <c r="AB35" s="197"/>
      <c r="AC35" s="197"/>
      <c r="AD35" s="197"/>
      <c r="AE35" s="197"/>
      <c r="AF35" s="197"/>
      <c r="AG35" s="208"/>
      <c r="AH35" s="208"/>
      <c r="AI35" s="208"/>
      <c r="AJ35" s="208"/>
      <c r="AK35" s="208"/>
      <c r="AL35" s="208"/>
      <c r="AM35" s="208"/>
      <c r="AN35" s="208"/>
      <c r="AO35" s="200"/>
      <c r="AP35" s="200"/>
      <c r="AQ35" s="200"/>
      <c r="AR35" s="200"/>
      <c r="AS35" s="201"/>
      <c r="AT35" s="201"/>
      <c r="AU35" s="201"/>
      <c r="AV35" s="201"/>
      <c r="AW35" s="201"/>
      <c r="AX35" s="201"/>
      <c r="AY35" s="201"/>
      <c r="AZ35" s="201"/>
      <c r="BA35" s="198" t="str">
        <f t="shared" si="9"/>
        <v/>
      </c>
      <c r="BB35" s="198"/>
      <c r="BC35" s="198"/>
      <c r="BD35" s="199"/>
      <c r="BE35" s="52"/>
      <c r="BG35" s="63" t="str">
        <f t="shared" si="0"/>
        <v>N/A</v>
      </c>
      <c r="BH35" s="63" t="str">
        <f t="shared" si="1"/>
        <v>N/A</v>
      </c>
      <c r="BI35" s="63" t="str">
        <f t="shared" si="2"/>
        <v>N/A</v>
      </c>
      <c r="BJ35" s="63" t="str">
        <f t="shared" si="3"/>
        <v>N/A</v>
      </c>
      <c r="BK35" s="63" t="str">
        <f t="shared" si="4"/>
        <v>N/A</v>
      </c>
      <c r="BL35" s="63" t="str">
        <f t="shared" si="5"/>
        <v>N/A</v>
      </c>
      <c r="BM35" s="63" t="str">
        <f t="shared" si="6"/>
        <v>N/A</v>
      </c>
      <c r="BN35" s="63" t="str">
        <f t="shared" si="7"/>
        <v>N/A</v>
      </c>
      <c r="BO35" s="64">
        <f t="shared" si="8"/>
        <v>8</v>
      </c>
    </row>
    <row r="36" spans="1:72" ht="15.75" customHeight="1" thickBot="1" x14ac:dyDescent="0.3">
      <c r="A36" s="52"/>
      <c r="B36" s="229"/>
      <c r="C36" s="230"/>
      <c r="D36" s="230"/>
      <c r="E36" s="230"/>
      <c r="F36" s="230"/>
      <c r="G36" s="241"/>
      <c r="H36" s="241"/>
      <c r="I36" s="241"/>
      <c r="J36" s="241"/>
      <c r="K36" s="241"/>
      <c r="L36" s="241"/>
      <c r="M36" s="241"/>
      <c r="N36" s="241"/>
      <c r="O36" s="241"/>
      <c r="P36" s="241"/>
      <c r="Q36" s="241"/>
      <c r="R36" s="230"/>
      <c r="S36" s="230"/>
      <c r="T36" s="230"/>
      <c r="U36" s="230"/>
      <c r="V36" s="230"/>
      <c r="W36" s="230"/>
      <c r="X36" s="230"/>
      <c r="Y36" s="230"/>
      <c r="Z36" s="230"/>
      <c r="AA36" s="230"/>
      <c r="AB36" s="230"/>
      <c r="AC36" s="230"/>
      <c r="AD36" s="230"/>
      <c r="AE36" s="230"/>
      <c r="AF36" s="230"/>
      <c r="AG36" s="239"/>
      <c r="AH36" s="239"/>
      <c r="AI36" s="239"/>
      <c r="AJ36" s="239"/>
      <c r="AK36" s="239"/>
      <c r="AL36" s="239"/>
      <c r="AM36" s="239"/>
      <c r="AN36" s="239"/>
      <c r="AO36" s="242"/>
      <c r="AP36" s="242"/>
      <c r="AQ36" s="242"/>
      <c r="AR36" s="242"/>
      <c r="AS36" s="231"/>
      <c r="AT36" s="231"/>
      <c r="AU36" s="231"/>
      <c r="AV36" s="231"/>
      <c r="AW36" s="231"/>
      <c r="AX36" s="231"/>
      <c r="AY36" s="231"/>
      <c r="AZ36" s="231"/>
      <c r="BA36" s="232" t="str">
        <f t="shared" si="9"/>
        <v/>
      </c>
      <c r="BB36" s="232"/>
      <c r="BC36" s="232"/>
      <c r="BD36" s="233"/>
      <c r="BE36" s="52"/>
      <c r="BG36" s="63" t="str">
        <f t="shared" si="0"/>
        <v>N/A</v>
      </c>
      <c r="BH36" s="63" t="str">
        <f t="shared" si="1"/>
        <v>N/A</v>
      </c>
      <c r="BI36" s="63" t="str">
        <f t="shared" si="2"/>
        <v>N/A</v>
      </c>
      <c r="BJ36" s="63" t="str">
        <f t="shared" si="3"/>
        <v>N/A</v>
      </c>
      <c r="BK36" s="63" t="str">
        <f t="shared" si="4"/>
        <v>N/A</v>
      </c>
      <c r="BL36" s="63" t="str">
        <f t="shared" si="5"/>
        <v>N/A</v>
      </c>
      <c r="BM36" s="63" t="str">
        <f t="shared" si="6"/>
        <v>N/A</v>
      </c>
      <c r="BN36" s="63" t="str">
        <f t="shared" si="7"/>
        <v>N/A</v>
      </c>
      <c r="BO36" s="64">
        <f t="shared" si="8"/>
        <v>8</v>
      </c>
    </row>
    <row r="37" spans="1:72" ht="15.75" customHeight="1" thickBot="1" x14ac:dyDescent="0.3">
      <c r="A37" s="52"/>
      <c r="B37" s="52"/>
      <c r="C37" s="52"/>
      <c r="D37" s="52"/>
      <c r="E37" s="52"/>
      <c r="F37" s="52"/>
      <c r="G37" s="196"/>
      <c r="H37" s="196"/>
      <c r="I37" s="196"/>
      <c r="J37" s="196"/>
      <c r="K37" s="196"/>
      <c r="L37" s="196"/>
      <c r="M37" s="196"/>
      <c r="N37" s="196"/>
      <c r="O37" s="196"/>
      <c r="P37" s="196"/>
      <c r="Q37" s="196"/>
      <c r="R37" s="196"/>
      <c r="S37" s="196"/>
      <c r="T37" s="196"/>
      <c r="U37" s="196"/>
      <c r="V37" s="196"/>
      <c r="W37" s="196"/>
      <c r="X37" s="196"/>
      <c r="Y37" s="196"/>
      <c r="Z37" s="196"/>
      <c r="AA37" s="196"/>
      <c r="AB37" s="196"/>
      <c r="AC37" s="196"/>
      <c r="AD37" s="238"/>
      <c r="AE37" s="238"/>
      <c r="AF37" s="238"/>
      <c r="AG37" s="238"/>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row>
    <row r="38" spans="1:72" ht="15.75" customHeight="1" thickBot="1" x14ac:dyDescent="0.3">
      <c r="A38" s="52"/>
      <c r="B38" s="52"/>
      <c r="C38" s="193" t="s">
        <v>81</v>
      </c>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5"/>
      <c r="BD38" s="52"/>
      <c r="BE38" s="52"/>
    </row>
    <row r="39" spans="1:72" s="36" customFormat="1" ht="21" customHeight="1" thickBot="1" x14ac:dyDescent="0.3">
      <c r="A39" s="37"/>
      <c r="B39" s="37"/>
      <c r="C39" s="222" t="s">
        <v>61</v>
      </c>
      <c r="D39" s="213"/>
      <c r="E39" s="213"/>
      <c r="F39" s="213"/>
      <c r="G39" s="213"/>
      <c r="H39" s="213"/>
      <c r="I39" s="213"/>
      <c r="J39" s="213"/>
      <c r="K39" s="211" t="s">
        <v>62</v>
      </c>
      <c r="L39" s="211"/>
      <c r="M39" s="211"/>
      <c r="N39" s="211"/>
      <c r="O39" s="211"/>
      <c r="P39" s="213" t="s">
        <v>59</v>
      </c>
      <c r="Q39" s="213"/>
      <c r="R39" s="213"/>
      <c r="S39" s="213"/>
      <c r="T39" s="213"/>
      <c r="U39" s="211" t="s">
        <v>63</v>
      </c>
      <c r="V39" s="211"/>
      <c r="W39" s="211"/>
      <c r="X39" s="211"/>
      <c r="Y39" s="211"/>
      <c r="Z39" s="211"/>
      <c r="AA39" s="211"/>
      <c r="AB39" s="211"/>
      <c r="AC39" s="211"/>
      <c r="AD39" s="211"/>
      <c r="AE39" s="211"/>
      <c r="AF39" s="211"/>
      <c r="AG39" s="211"/>
      <c r="AH39" s="211" t="s">
        <v>73</v>
      </c>
      <c r="AI39" s="211"/>
      <c r="AJ39" s="211"/>
      <c r="AK39" s="211"/>
      <c r="AL39" s="211"/>
      <c r="AM39" s="211" t="s">
        <v>74</v>
      </c>
      <c r="AN39" s="211"/>
      <c r="AO39" s="211"/>
      <c r="AP39" s="211"/>
      <c r="AQ39" s="211"/>
      <c r="AR39" s="211" t="s">
        <v>64</v>
      </c>
      <c r="AS39" s="211"/>
      <c r="AT39" s="211"/>
      <c r="AU39" s="217" t="s">
        <v>65</v>
      </c>
      <c r="AV39" s="217"/>
      <c r="AW39" s="217"/>
      <c r="AX39" s="217"/>
      <c r="AY39" s="217"/>
      <c r="AZ39" s="213" t="s">
        <v>10</v>
      </c>
      <c r="BA39" s="213"/>
      <c r="BB39" s="213"/>
      <c r="BC39" s="214"/>
      <c r="BD39" s="37"/>
      <c r="BE39" s="37"/>
      <c r="BG39" s="65" t="s">
        <v>61</v>
      </c>
      <c r="BH39" s="65" t="s">
        <v>62</v>
      </c>
      <c r="BI39" s="65" t="s">
        <v>59</v>
      </c>
      <c r="BJ39" s="65" t="s">
        <v>63</v>
      </c>
      <c r="BK39" s="65" t="s">
        <v>73</v>
      </c>
      <c r="BL39" s="65" t="s">
        <v>74</v>
      </c>
      <c r="BM39" s="65" t="s">
        <v>64</v>
      </c>
      <c r="BN39" s="65" t="s">
        <v>65</v>
      </c>
      <c r="BO39" s="65" t="s">
        <v>79</v>
      </c>
    </row>
    <row r="40" spans="1:72" s="36" customFormat="1" ht="15.75" customHeight="1" x14ac:dyDescent="0.25">
      <c r="A40" s="37"/>
      <c r="B40" s="37"/>
      <c r="C40" s="223"/>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40"/>
      <c r="AI40" s="240"/>
      <c r="AJ40" s="240"/>
      <c r="AK40" s="240"/>
      <c r="AL40" s="240"/>
      <c r="AM40" s="240"/>
      <c r="AN40" s="240"/>
      <c r="AO40" s="240"/>
      <c r="AP40" s="240"/>
      <c r="AQ40" s="240"/>
      <c r="AR40" s="212"/>
      <c r="AS40" s="212"/>
      <c r="AT40" s="212"/>
      <c r="AU40" s="218"/>
      <c r="AV40" s="218"/>
      <c r="AW40" s="218"/>
      <c r="AX40" s="218"/>
      <c r="AY40" s="218"/>
      <c r="AZ40" s="215" t="str">
        <f>IF(BO40=8,"", IF(BO40=0,AR40*AU40,"-"))</f>
        <v/>
      </c>
      <c r="BA40" s="215"/>
      <c r="BB40" s="215"/>
      <c r="BC40" s="216"/>
      <c r="BD40" s="37"/>
      <c r="BE40" s="37"/>
      <c r="BG40" s="65" t="str">
        <f t="shared" ref="BG40:BG84" si="17">IF($BO40=8, "N/A",IF($BO40=0, "Complete", IF(C40="", "Empty","Filled In")))</f>
        <v>N/A</v>
      </c>
      <c r="BH40" s="65" t="str">
        <f t="shared" ref="BH40:BH84" si="18">IF($BO40=8, "N/A",IF($BO40=0, "Complete", IF(K40="", "Empty","Filled In")))</f>
        <v>N/A</v>
      </c>
      <c r="BI40" s="65" t="str">
        <f t="shared" ref="BI40:BI84" si="19">IF($BO40=8, "N/A",IF($BO40=0, "Complete", IF(P40="", "Empty","Filled In")))</f>
        <v>N/A</v>
      </c>
      <c r="BJ40" s="65" t="str">
        <f t="shared" ref="BJ40:BJ84" si="20">IF($BO40=8, "N/A",IF($BO40=0, "Complete", IF(U40="", "Empty","Filled In")))</f>
        <v>N/A</v>
      </c>
      <c r="BK40" s="65" t="str">
        <f t="shared" ref="BK40:BK84" si="21">IF($BO40=8, "N/A",IF($BO40=0, "Complete", IF(AH40="", "Empty","Filled In")))</f>
        <v>N/A</v>
      </c>
      <c r="BL40" s="65" t="str">
        <f t="shared" ref="BL40:BL84" si="22">IF($BO40=8, "N/A",IF($BO40=0, "Complete", IF(AM40="", "Empty","Filled In")))</f>
        <v>N/A</v>
      </c>
      <c r="BM40" s="65" t="str">
        <f t="shared" ref="BM40:BM84" si="23">IF($BO40=8, "N/A",IF($BO40=0, "Complete", IF(AR40="", "Empty","Filled In")))</f>
        <v>N/A</v>
      </c>
      <c r="BN40" s="65" t="str">
        <f t="shared" ref="BN40:BN84" si="24">IF($BO40=8, "N/A",IF($BO40=0, "Complete", IF(AU40="", "Empty","Filled In")))</f>
        <v>N/A</v>
      </c>
      <c r="BO40" s="66">
        <f t="shared" ref="BO40:BO84" si="25">COUNTBLANK(K40)+COUNTBLANK(P40)+COUNTBLANK(U40)+COUNTBLANK(AR40)+COUNTBLANK(AU40)+COUNTBLANK(AH40)+COUNTBLANK(AM40)+COUNTBLANK(C40)</f>
        <v>8</v>
      </c>
      <c r="BR40" s="67" t="str">
        <f t="shared" ref="BR40:BR84" si="26">IF(P40="SAFE",BR$6,IF(P40="Senior SAFE", BS$6,""))</f>
        <v/>
      </c>
      <c r="BS40" s="67" t="str">
        <f t="shared" ref="BS40:BS84" si="27">IF(P40="SAFE",BR$7,IF(P40="Senior SAFE", BS$7,""))</f>
        <v/>
      </c>
      <c r="BT40" s="67" t="str">
        <f>IF(P40="SAFE","",IF(P40="Senior SAFE", BS$8,""))</f>
        <v/>
      </c>
    </row>
    <row r="41" spans="1:72" s="36" customFormat="1" ht="15.75" customHeight="1" x14ac:dyDescent="0.25">
      <c r="A41" s="37"/>
      <c r="B41" s="37"/>
      <c r="C41" s="204"/>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6"/>
      <c r="AI41" s="206"/>
      <c r="AJ41" s="206"/>
      <c r="AK41" s="206"/>
      <c r="AL41" s="206"/>
      <c r="AM41" s="206"/>
      <c r="AN41" s="206"/>
      <c r="AO41" s="206"/>
      <c r="AP41" s="206"/>
      <c r="AQ41" s="206"/>
      <c r="AR41" s="207"/>
      <c r="AS41" s="207"/>
      <c r="AT41" s="207"/>
      <c r="AU41" s="225"/>
      <c r="AV41" s="225"/>
      <c r="AW41" s="225"/>
      <c r="AX41" s="225"/>
      <c r="AY41" s="225"/>
      <c r="AZ41" s="219" t="str">
        <f t="shared" ref="AZ41:AZ84" si="28">IF(BO41=8,"", IF(BO41=0,AR41*AU41,"-"))</f>
        <v/>
      </c>
      <c r="BA41" s="220"/>
      <c r="BB41" s="220"/>
      <c r="BC41" s="221"/>
      <c r="BD41" s="37"/>
      <c r="BE41" s="37"/>
      <c r="BG41" s="65" t="str">
        <f t="shared" si="17"/>
        <v>N/A</v>
      </c>
      <c r="BH41" s="65" t="str">
        <f t="shared" si="18"/>
        <v>N/A</v>
      </c>
      <c r="BI41" s="65" t="str">
        <f t="shared" si="19"/>
        <v>N/A</v>
      </c>
      <c r="BJ41" s="65" t="str">
        <f t="shared" si="20"/>
        <v>N/A</v>
      </c>
      <c r="BK41" s="65" t="str">
        <f t="shared" si="21"/>
        <v>N/A</v>
      </c>
      <c r="BL41" s="65" t="str">
        <f t="shared" si="22"/>
        <v>N/A</v>
      </c>
      <c r="BM41" s="65" t="str">
        <f t="shared" si="23"/>
        <v>N/A</v>
      </c>
      <c r="BN41" s="65" t="str">
        <f t="shared" si="24"/>
        <v>N/A</v>
      </c>
      <c r="BO41" s="66">
        <f t="shared" si="25"/>
        <v>8</v>
      </c>
      <c r="BR41" s="67" t="str">
        <f t="shared" si="26"/>
        <v/>
      </c>
      <c r="BS41" s="67" t="str">
        <f t="shared" si="27"/>
        <v/>
      </c>
      <c r="BT41" s="67" t="str">
        <f t="shared" ref="BT41:BT84" si="29">IF(P41="SAFE","",IF(P41="Senior SAFE", BS$8,""))</f>
        <v/>
      </c>
    </row>
    <row r="42" spans="1:72" s="36" customFormat="1" ht="15.75" customHeight="1" x14ac:dyDescent="0.25">
      <c r="A42" s="37"/>
      <c r="B42" s="37"/>
      <c r="C42" s="204"/>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c r="AG42" s="205"/>
      <c r="AH42" s="206"/>
      <c r="AI42" s="206"/>
      <c r="AJ42" s="206"/>
      <c r="AK42" s="206"/>
      <c r="AL42" s="206"/>
      <c r="AM42" s="206"/>
      <c r="AN42" s="206"/>
      <c r="AO42" s="206"/>
      <c r="AP42" s="206"/>
      <c r="AQ42" s="206"/>
      <c r="AR42" s="207"/>
      <c r="AS42" s="207"/>
      <c r="AT42" s="207"/>
      <c r="AU42" s="225"/>
      <c r="AV42" s="225"/>
      <c r="AW42" s="225"/>
      <c r="AX42" s="225"/>
      <c r="AY42" s="225"/>
      <c r="AZ42" s="219" t="str">
        <f t="shared" ref="AZ42:AZ62" si="30">IF(BO42=8,"", IF(BO42=0,AR42*AU42,"-"))</f>
        <v/>
      </c>
      <c r="BA42" s="220"/>
      <c r="BB42" s="220"/>
      <c r="BC42" s="221"/>
      <c r="BD42" s="37"/>
      <c r="BE42" s="37"/>
      <c r="BG42" s="65" t="str">
        <f t="shared" ref="BG42:BG62" si="31">IF($BO42=8, "N/A",IF($BO42=0, "Complete", IF(C42="", "Empty","Filled In")))</f>
        <v>N/A</v>
      </c>
      <c r="BH42" s="65" t="str">
        <f t="shared" ref="BH42:BH62" si="32">IF($BO42=8, "N/A",IF($BO42=0, "Complete", IF(K42="", "Empty","Filled In")))</f>
        <v>N/A</v>
      </c>
      <c r="BI42" s="65" t="str">
        <f t="shared" ref="BI42:BI62" si="33">IF($BO42=8, "N/A",IF($BO42=0, "Complete", IF(P42="", "Empty","Filled In")))</f>
        <v>N/A</v>
      </c>
      <c r="BJ42" s="65" t="str">
        <f t="shared" ref="BJ42:BJ62" si="34">IF($BO42=8, "N/A",IF($BO42=0, "Complete", IF(U42="", "Empty","Filled In")))</f>
        <v>N/A</v>
      </c>
      <c r="BK42" s="65" t="str">
        <f t="shared" ref="BK42:BK62" si="35">IF($BO42=8, "N/A",IF($BO42=0, "Complete", IF(AH42="", "Empty","Filled In")))</f>
        <v>N/A</v>
      </c>
      <c r="BL42" s="65" t="str">
        <f t="shared" ref="BL42:BL62" si="36">IF($BO42=8, "N/A",IF($BO42=0, "Complete", IF(AM42="", "Empty","Filled In")))</f>
        <v>N/A</v>
      </c>
      <c r="BM42" s="65" t="str">
        <f t="shared" ref="BM42:BM62" si="37">IF($BO42=8, "N/A",IF($BO42=0, "Complete", IF(AR42="", "Empty","Filled In")))</f>
        <v>N/A</v>
      </c>
      <c r="BN42" s="65" t="str">
        <f t="shared" ref="BN42:BN62" si="38">IF($BO42=8, "N/A",IF($BO42=0, "Complete", IF(AU42="", "Empty","Filled In")))</f>
        <v>N/A</v>
      </c>
      <c r="BO42" s="66">
        <f t="shared" ref="BO42:BO62" si="39">COUNTBLANK(K42)+COUNTBLANK(P42)+COUNTBLANK(U42)+COUNTBLANK(AR42)+COUNTBLANK(AU42)+COUNTBLANK(AH42)+COUNTBLANK(AM42)+COUNTBLANK(C42)</f>
        <v>8</v>
      </c>
      <c r="BR42" s="67" t="str">
        <f t="shared" ref="BR42:BR62" si="40">IF(P42="SAFE",BR$6,IF(P42="Senior SAFE", BS$6,""))</f>
        <v/>
      </c>
      <c r="BS42" s="67" t="str">
        <f t="shared" ref="BS42:BS62" si="41">IF(P42="SAFE",BR$7,IF(P42="Senior SAFE", BS$7,""))</f>
        <v/>
      </c>
      <c r="BT42" s="67" t="str">
        <f t="shared" si="29"/>
        <v/>
      </c>
    </row>
    <row r="43" spans="1:72" s="36" customFormat="1" ht="15.75" customHeight="1" x14ac:dyDescent="0.25">
      <c r="A43" s="37"/>
      <c r="B43" s="37"/>
      <c r="C43" s="204"/>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6"/>
      <c r="AI43" s="206"/>
      <c r="AJ43" s="206"/>
      <c r="AK43" s="206"/>
      <c r="AL43" s="206"/>
      <c r="AM43" s="206"/>
      <c r="AN43" s="206"/>
      <c r="AO43" s="206"/>
      <c r="AP43" s="206"/>
      <c r="AQ43" s="206"/>
      <c r="AR43" s="207"/>
      <c r="AS43" s="207"/>
      <c r="AT43" s="207"/>
      <c r="AU43" s="225"/>
      <c r="AV43" s="225"/>
      <c r="AW43" s="225"/>
      <c r="AX43" s="225"/>
      <c r="AY43" s="225"/>
      <c r="AZ43" s="219" t="str">
        <f t="shared" si="30"/>
        <v/>
      </c>
      <c r="BA43" s="220"/>
      <c r="BB43" s="220"/>
      <c r="BC43" s="221"/>
      <c r="BD43" s="37"/>
      <c r="BE43" s="37"/>
      <c r="BG43" s="65" t="str">
        <f t="shared" si="31"/>
        <v>N/A</v>
      </c>
      <c r="BH43" s="65" t="str">
        <f t="shared" si="32"/>
        <v>N/A</v>
      </c>
      <c r="BI43" s="65" t="str">
        <f t="shared" si="33"/>
        <v>N/A</v>
      </c>
      <c r="BJ43" s="65" t="str">
        <f t="shared" si="34"/>
        <v>N/A</v>
      </c>
      <c r="BK43" s="65" t="str">
        <f t="shared" si="35"/>
        <v>N/A</v>
      </c>
      <c r="BL43" s="65" t="str">
        <f t="shared" si="36"/>
        <v>N/A</v>
      </c>
      <c r="BM43" s="65" t="str">
        <f t="shared" si="37"/>
        <v>N/A</v>
      </c>
      <c r="BN43" s="65" t="str">
        <f t="shared" si="38"/>
        <v>N/A</v>
      </c>
      <c r="BO43" s="66">
        <f t="shared" si="39"/>
        <v>8</v>
      </c>
      <c r="BR43" s="67" t="str">
        <f t="shared" si="40"/>
        <v/>
      </c>
      <c r="BS43" s="67" t="str">
        <f t="shared" si="41"/>
        <v/>
      </c>
      <c r="BT43" s="67" t="str">
        <f t="shared" si="29"/>
        <v/>
      </c>
    </row>
    <row r="44" spans="1:72" s="36" customFormat="1" ht="15.75" customHeight="1" x14ac:dyDescent="0.25">
      <c r="A44" s="37"/>
      <c r="B44" s="37"/>
      <c r="C44" s="204"/>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c r="AD44" s="205"/>
      <c r="AE44" s="205"/>
      <c r="AF44" s="205"/>
      <c r="AG44" s="205"/>
      <c r="AH44" s="206"/>
      <c r="AI44" s="206"/>
      <c r="AJ44" s="206"/>
      <c r="AK44" s="206"/>
      <c r="AL44" s="206"/>
      <c r="AM44" s="206"/>
      <c r="AN44" s="206"/>
      <c r="AO44" s="206"/>
      <c r="AP44" s="206"/>
      <c r="AQ44" s="206"/>
      <c r="AR44" s="207"/>
      <c r="AS44" s="207"/>
      <c r="AT44" s="207"/>
      <c r="AU44" s="225"/>
      <c r="AV44" s="225"/>
      <c r="AW44" s="225"/>
      <c r="AX44" s="225"/>
      <c r="AY44" s="225"/>
      <c r="AZ44" s="219" t="str">
        <f t="shared" si="30"/>
        <v/>
      </c>
      <c r="BA44" s="220"/>
      <c r="BB44" s="220"/>
      <c r="BC44" s="221"/>
      <c r="BD44" s="37"/>
      <c r="BE44" s="37"/>
      <c r="BG44" s="65" t="str">
        <f t="shared" si="31"/>
        <v>N/A</v>
      </c>
      <c r="BH44" s="65" t="str">
        <f t="shared" si="32"/>
        <v>N/A</v>
      </c>
      <c r="BI44" s="65" t="str">
        <f t="shared" si="33"/>
        <v>N/A</v>
      </c>
      <c r="BJ44" s="65" t="str">
        <f t="shared" si="34"/>
        <v>N/A</v>
      </c>
      <c r="BK44" s="65" t="str">
        <f t="shared" si="35"/>
        <v>N/A</v>
      </c>
      <c r="BL44" s="65" t="str">
        <f t="shared" si="36"/>
        <v>N/A</v>
      </c>
      <c r="BM44" s="65" t="str">
        <f t="shared" si="37"/>
        <v>N/A</v>
      </c>
      <c r="BN44" s="65" t="str">
        <f t="shared" si="38"/>
        <v>N/A</v>
      </c>
      <c r="BO44" s="66">
        <f t="shared" si="39"/>
        <v>8</v>
      </c>
      <c r="BR44" s="67" t="str">
        <f t="shared" si="40"/>
        <v/>
      </c>
      <c r="BS44" s="67" t="str">
        <f t="shared" si="41"/>
        <v/>
      </c>
      <c r="BT44" s="67" t="str">
        <f t="shared" si="29"/>
        <v/>
      </c>
    </row>
    <row r="45" spans="1:72" s="36" customFormat="1" ht="15.75" customHeight="1" x14ac:dyDescent="0.25">
      <c r="A45" s="37"/>
      <c r="B45" s="37"/>
      <c r="C45" s="204"/>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6"/>
      <c r="AI45" s="206"/>
      <c r="AJ45" s="206"/>
      <c r="AK45" s="206"/>
      <c r="AL45" s="206"/>
      <c r="AM45" s="206"/>
      <c r="AN45" s="206"/>
      <c r="AO45" s="206"/>
      <c r="AP45" s="206"/>
      <c r="AQ45" s="206"/>
      <c r="AR45" s="207"/>
      <c r="AS45" s="207"/>
      <c r="AT45" s="207"/>
      <c r="AU45" s="225"/>
      <c r="AV45" s="225"/>
      <c r="AW45" s="225"/>
      <c r="AX45" s="225"/>
      <c r="AY45" s="225"/>
      <c r="AZ45" s="219" t="str">
        <f t="shared" si="30"/>
        <v/>
      </c>
      <c r="BA45" s="220"/>
      <c r="BB45" s="220"/>
      <c r="BC45" s="221"/>
      <c r="BD45" s="37"/>
      <c r="BE45" s="37"/>
      <c r="BG45" s="65" t="str">
        <f t="shared" si="31"/>
        <v>N/A</v>
      </c>
      <c r="BH45" s="65" t="str">
        <f t="shared" si="32"/>
        <v>N/A</v>
      </c>
      <c r="BI45" s="65" t="str">
        <f t="shared" si="33"/>
        <v>N/A</v>
      </c>
      <c r="BJ45" s="65" t="str">
        <f t="shared" si="34"/>
        <v>N/A</v>
      </c>
      <c r="BK45" s="65" t="str">
        <f t="shared" si="35"/>
        <v>N/A</v>
      </c>
      <c r="BL45" s="65" t="str">
        <f t="shared" si="36"/>
        <v>N/A</v>
      </c>
      <c r="BM45" s="65" t="str">
        <f t="shared" si="37"/>
        <v>N/A</v>
      </c>
      <c r="BN45" s="65" t="str">
        <f t="shared" si="38"/>
        <v>N/A</v>
      </c>
      <c r="BO45" s="66">
        <f t="shared" si="39"/>
        <v>8</v>
      </c>
      <c r="BR45" s="67" t="str">
        <f t="shared" si="40"/>
        <v/>
      </c>
      <c r="BS45" s="67" t="str">
        <f t="shared" si="41"/>
        <v/>
      </c>
      <c r="BT45" s="67" t="str">
        <f t="shared" si="29"/>
        <v/>
      </c>
    </row>
    <row r="46" spans="1:72" s="36" customFormat="1" ht="15.75" customHeight="1" x14ac:dyDescent="0.25">
      <c r="A46" s="37"/>
      <c r="B46" s="37"/>
      <c r="C46" s="204"/>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c r="AD46" s="205"/>
      <c r="AE46" s="205"/>
      <c r="AF46" s="205"/>
      <c r="AG46" s="205"/>
      <c r="AH46" s="206"/>
      <c r="AI46" s="206"/>
      <c r="AJ46" s="206"/>
      <c r="AK46" s="206"/>
      <c r="AL46" s="206"/>
      <c r="AM46" s="206"/>
      <c r="AN46" s="206"/>
      <c r="AO46" s="206"/>
      <c r="AP46" s="206"/>
      <c r="AQ46" s="206"/>
      <c r="AR46" s="207"/>
      <c r="AS46" s="207"/>
      <c r="AT46" s="207"/>
      <c r="AU46" s="225"/>
      <c r="AV46" s="225"/>
      <c r="AW46" s="225"/>
      <c r="AX46" s="225"/>
      <c r="AY46" s="225"/>
      <c r="AZ46" s="219" t="str">
        <f t="shared" si="30"/>
        <v/>
      </c>
      <c r="BA46" s="220"/>
      <c r="BB46" s="220"/>
      <c r="BC46" s="221"/>
      <c r="BD46" s="37"/>
      <c r="BE46" s="37"/>
      <c r="BG46" s="65" t="str">
        <f t="shared" si="31"/>
        <v>N/A</v>
      </c>
      <c r="BH46" s="65" t="str">
        <f t="shared" si="32"/>
        <v>N/A</v>
      </c>
      <c r="BI46" s="65" t="str">
        <f t="shared" si="33"/>
        <v>N/A</v>
      </c>
      <c r="BJ46" s="65" t="str">
        <f t="shared" si="34"/>
        <v>N/A</v>
      </c>
      <c r="BK46" s="65" t="str">
        <f t="shared" si="35"/>
        <v>N/A</v>
      </c>
      <c r="BL46" s="65" t="str">
        <f t="shared" si="36"/>
        <v>N/A</v>
      </c>
      <c r="BM46" s="65" t="str">
        <f t="shared" si="37"/>
        <v>N/A</v>
      </c>
      <c r="BN46" s="65" t="str">
        <f t="shared" si="38"/>
        <v>N/A</v>
      </c>
      <c r="BO46" s="66">
        <f t="shared" si="39"/>
        <v>8</v>
      </c>
      <c r="BR46" s="67" t="str">
        <f t="shared" si="40"/>
        <v/>
      </c>
      <c r="BS46" s="67" t="str">
        <f t="shared" si="41"/>
        <v/>
      </c>
      <c r="BT46" s="67" t="str">
        <f t="shared" si="29"/>
        <v/>
      </c>
    </row>
    <row r="47" spans="1:72" s="36" customFormat="1" ht="15.75" customHeight="1" x14ac:dyDescent="0.25">
      <c r="A47" s="37"/>
      <c r="B47" s="37"/>
      <c r="C47" s="204"/>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c r="AD47" s="205"/>
      <c r="AE47" s="205"/>
      <c r="AF47" s="205"/>
      <c r="AG47" s="205"/>
      <c r="AH47" s="206"/>
      <c r="AI47" s="206"/>
      <c r="AJ47" s="206"/>
      <c r="AK47" s="206"/>
      <c r="AL47" s="206"/>
      <c r="AM47" s="206"/>
      <c r="AN47" s="206"/>
      <c r="AO47" s="206"/>
      <c r="AP47" s="206"/>
      <c r="AQ47" s="206"/>
      <c r="AR47" s="207"/>
      <c r="AS47" s="207"/>
      <c r="AT47" s="207"/>
      <c r="AU47" s="225"/>
      <c r="AV47" s="225"/>
      <c r="AW47" s="225"/>
      <c r="AX47" s="225"/>
      <c r="AY47" s="225"/>
      <c r="AZ47" s="219" t="str">
        <f t="shared" si="30"/>
        <v/>
      </c>
      <c r="BA47" s="220"/>
      <c r="BB47" s="220"/>
      <c r="BC47" s="221"/>
      <c r="BD47" s="37"/>
      <c r="BE47" s="37"/>
      <c r="BG47" s="65" t="str">
        <f t="shared" si="31"/>
        <v>N/A</v>
      </c>
      <c r="BH47" s="65" t="str">
        <f t="shared" si="32"/>
        <v>N/A</v>
      </c>
      <c r="BI47" s="65" t="str">
        <f t="shared" si="33"/>
        <v>N/A</v>
      </c>
      <c r="BJ47" s="65" t="str">
        <f t="shared" si="34"/>
        <v>N/A</v>
      </c>
      <c r="BK47" s="65" t="str">
        <f t="shared" si="35"/>
        <v>N/A</v>
      </c>
      <c r="BL47" s="65" t="str">
        <f t="shared" si="36"/>
        <v>N/A</v>
      </c>
      <c r="BM47" s="65" t="str">
        <f t="shared" si="37"/>
        <v>N/A</v>
      </c>
      <c r="BN47" s="65" t="str">
        <f t="shared" si="38"/>
        <v>N/A</v>
      </c>
      <c r="BO47" s="66">
        <f t="shared" si="39"/>
        <v>8</v>
      </c>
      <c r="BR47" s="67" t="str">
        <f t="shared" si="40"/>
        <v/>
      </c>
      <c r="BS47" s="67" t="str">
        <f t="shared" si="41"/>
        <v/>
      </c>
      <c r="BT47" s="67" t="str">
        <f t="shared" si="29"/>
        <v/>
      </c>
    </row>
    <row r="48" spans="1:72" s="36" customFormat="1" ht="15.75" customHeight="1" x14ac:dyDescent="0.25">
      <c r="A48" s="37"/>
      <c r="B48" s="37"/>
      <c r="C48" s="204"/>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c r="AD48" s="205"/>
      <c r="AE48" s="205"/>
      <c r="AF48" s="205"/>
      <c r="AG48" s="205"/>
      <c r="AH48" s="206"/>
      <c r="AI48" s="206"/>
      <c r="AJ48" s="206"/>
      <c r="AK48" s="206"/>
      <c r="AL48" s="206"/>
      <c r="AM48" s="206"/>
      <c r="AN48" s="206"/>
      <c r="AO48" s="206"/>
      <c r="AP48" s="206"/>
      <c r="AQ48" s="206"/>
      <c r="AR48" s="207"/>
      <c r="AS48" s="207"/>
      <c r="AT48" s="207"/>
      <c r="AU48" s="225"/>
      <c r="AV48" s="225"/>
      <c r="AW48" s="225"/>
      <c r="AX48" s="225"/>
      <c r="AY48" s="225"/>
      <c r="AZ48" s="219" t="str">
        <f t="shared" si="30"/>
        <v/>
      </c>
      <c r="BA48" s="220"/>
      <c r="BB48" s="220"/>
      <c r="BC48" s="221"/>
      <c r="BD48" s="37"/>
      <c r="BE48" s="37"/>
      <c r="BG48" s="65" t="str">
        <f t="shared" si="31"/>
        <v>N/A</v>
      </c>
      <c r="BH48" s="65" t="str">
        <f t="shared" si="32"/>
        <v>N/A</v>
      </c>
      <c r="BI48" s="65" t="str">
        <f t="shared" si="33"/>
        <v>N/A</v>
      </c>
      <c r="BJ48" s="65" t="str">
        <f t="shared" si="34"/>
        <v>N/A</v>
      </c>
      <c r="BK48" s="65" t="str">
        <f t="shared" si="35"/>
        <v>N/A</v>
      </c>
      <c r="BL48" s="65" t="str">
        <f t="shared" si="36"/>
        <v>N/A</v>
      </c>
      <c r="BM48" s="65" t="str">
        <f t="shared" si="37"/>
        <v>N/A</v>
      </c>
      <c r="BN48" s="65" t="str">
        <f t="shared" si="38"/>
        <v>N/A</v>
      </c>
      <c r="BO48" s="66">
        <f t="shared" si="39"/>
        <v>8</v>
      </c>
      <c r="BR48" s="67" t="str">
        <f t="shared" si="40"/>
        <v/>
      </c>
      <c r="BS48" s="67" t="str">
        <f t="shared" si="41"/>
        <v/>
      </c>
      <c r="BT48" s="67" t="str">
        <f t="shared" si="29"/>
        <v/>
      </c>
    </row>
    <row r="49" spans="1:72" s="36" customFormat="1" ht="15.75" customHeight="1" x14ac:dyDescent="0.25">
      <c r="A49" s="37"/>
      <c r="B49" s="37"/>
      <c r="C49" s="204"/>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c r="AD49" s="205"/>
      <c r="AE49" s="205"/>
      <c r="AF49" s="205"/>
      <c r="AG49" s="205"/>
      <c r="AH49" s="206"/>
      <c r="AI49" s="206"/>
      <c r="AJ49" s="206"/>
      <c r="AK49" s="206"/>
      <c r="AL49" s="206"/>
      <c r="AM49" s="206"/>
      <c r="AN49" s="206"/>
      <c r="AO49" s="206"/>
      <c r="AP49" s="206"/>
      <c r="AQ49" s="206"/>
      <c r="AR49" s="207"/>
      <c r="AS49" s="207"/>
      <c r="AT49" s="207"/>
      <c r="AU49" s="225"/>
      <c r="AV49" s="225"/>
      <c r="AW49" s="225"/>
      <c r="AX49" s="225"/>
      <c r="AY49" s="225"/>
      <c r="AZ49" s="219" t="str">
        <f t="shared" si="30"/>
        <v/>
      </c>
      <c r="BA49" s="220"/>
      <c r="BB49" s="220"/>
      <c r="BC49" s="221"/>
      <c r="BD49" s="37"/>
      <c r="BE49" s="37"/>
      <c r="BG49" s="65" t="str">
        <f t="shared" si="31"/>
        <v>N/A</v>
      </c>
      <c r="BH49" s="65" t="str">
        <f t="shared" si="32"/>
        <v>N/A</v>
      </c>
      <c r="BI49" s="65" t="str">
        <f t="shared" si="33"/>
        <v>N/A</v>
      </c>
      <c r="BJ49" s="65" t="str">
        <f t="shared" si="34"/>
        <v>N/A</v>
      </c>
      <c r="BK49" s="65" t="str">
        <f t="shared" si="35"/>
        <v>N/A</v>
      </c>
      <c r="BL49" s="65" t="str">
        <f t="shared" si="36"/>
        <v>N/A</v>
      </c>
      <c r="BM49" s="65" t="str">
        <f t="shared" si="37"/>
        <v>N/A</v>
      </c>
      <c r="BN49" s="65" t="str">
        <f t="shared" si="38"/>
        <v>N/A</v>
      </c>
      <c r="BO49" s="66">
        <f t="shared" si="39"/>
        <v>8</v>
      </c>
      <c r="BR49" s="67" t="str">
        <f t="shared" si="40"/>
        <v/>
      </c>
      <c r="BS49" s="67" t="str">
        <f t="shared" si="41"/>
        <v/>
      </c>
      <c r="BT49" s="67" t="str">
        <f t="shared" si="29"/>
        <v/>
      </c>
    </row>
    <row r="50" spans="1:72" s="36" customFormat="1" ht="15.75" customHeight="1" x14ac:dyDescent="0.25">
      <c r="A50" s="37"/>
      <c r="B50" s="37"/>
      <c r="C50" s="204"/>
      <c r="D50" s="205"/>
      <c r="E50" s="205"/>
      <c r="F50" s="205"/>
      <c r="G50" s="205"/>
      <c r="H50" s="205"/>
      <c r="I50" s="205"/>
      <c r="J50" s="205"/>
      <c r="K50" s="205"/>
      <c r="L50" s="205"/>
      <c r="M50" s="205"/>
      <c r="N50" s="205"/>
      <c r="O50" s="205"/>
      <c r="P50" s="205"/>
      <c r="Q50" s="205"/>
      <c r="R50" s="205"/>
      <c r="S50" s="205"/>
      <c r="T50" s="205"/>
      <c r="U50" s="205" t="s">
        <v>25</v>
      </c>
      <c r="V50" s="205"/>
      <c r="W50" s="205"/>
      <c r="X50" s="205"/>
      <c r="Y50" s="205"/>
      <c r="Z50" s="205"/>
      <c r="AA50" s="205"/>
      <c r="AB50" s="205"/>
      <c r="AC50" s="205"/>
      <c r="AD50" s="205"/>
      <c r="AE50" s="205"/>
      <c r="AF50" s="205"/>
      <c r="AG50" s="205"/>
      <c r="AH50" s="206"/>
      <c r="AI50" s="206"/>
      <c r="AJ50" s="206"/>
      <c r="AK50" s="206"/>
      <c r="AL50" s="206"/>
      <c r="AM50" s="206"/>
      <c r="AN50" s="206"/>
      <c r="AO50" s="206"/>
      <c r="AP50" s="206"/>
      <c r="AQ50" s="206"/>
      <c r="AR50" s="207"/>
      <c r="AS50" s="207"/>
      <c r="AT50" s="207"/>
      <c r="AU50" s="225"/>
      <c r="AV50" s="225"/>
      <c r="AW50" s="225"/>
      <c r="AX50" s="225"/>
      <c r="AY50" s="225"/>
      <c r="AZ50" s="219" t="str">
        <f t="shared" si="30"/>
        <v/>
      </c>
      <c r="BA50" s="220"/>
      <c r="BB50" s="220"/>
      <c r="BC50" s="221"/>
      <c r="BD50" s="37"/>
      <c r="BE50" s="37"/>
      <c r="BG50" s="65" t="str">
        <f t="shared" si="31"/>
        <v>N/A</v>
      </c>
      <c r="BH50" s="65" t="str">
        <f t="shared" si="32"/>
        <v>N/A</v>
      </c>
      <c r="BI50" s="65" t="str">
        <f t="shared" si="33"/>
        <v>N/A</v>
      </c>
      <c r="BJ50" s="65" t="str">
        <f t="shared" si="34"/>
        <v>N/A</v>
      </c>
      <c r="BK50" s="65" t="str">
        <f t="shared" si="35"/>
        <v>N/A</v>
      </c>
      <c r="BL50" s="65" t="str">
        <f t="shared" si="36"/>
        <v>N/A</v>
      </c>
      <c r="BM50" s="65" t="str">
        <f t="shared" si="37"/>
        <v>N/A</v>
      </c>
      <c r="BN50" s="65" t="str">
        <f t="shared" si="38"/>
        <v>N/A</v>
      </c>
      <c r="BO50" s="66">
        <f t="shared" si="39"/>
        <v>8</v>
      </c>
      <c r="BR50" s="67" t="str">
        <f t="shared" si="40"/>
        <v/>
      </c>
      <c r="BS50" s="67" t="str">
        <f t="shared" si="41"/>
        <v/>
      </c>
      <c r="BT50" s="67" t="str">
        <f t="shared" si="29"/>
        <v/>
      </c>
    </row>
    <row r="51" spans="1:72" s="36" customFormat="1" ht="15.75" customHeight="1" x14ac:dyDescent="0.25">
      <c r="A51" s="37"/>
      <c r="B51" s="37"/>
      <c r="C51" s="204"/>
      <c r="D51" s="205"/>
      <c r="E51" s="205"/>
      <c r="F51" s="205"/>
      <c r="G51" s="205"/>
      <c r="H51" s="205"/>
      <c r="I51" s="205"/>
      <c r="J51" s="205"/>
      <c r="K51" s="205"/>
      <c r="L51" s="205"/>
      <c r="M51" s="205"/>
      <c r="N51" s="205"/>
      <c r="O51" s="205"/>
      <c r="P51" s="205"/>
      <c r="Q51" s="205"/>
      <c r="R51" s="205"/>
      <c r="S51" s="205"/>
      <c r="T51" s="205"/>
      <c r="U51" s="205" t="s">
        <v>25</v>
      </c>
      <c r="V51" s="205"/>
      <c r="W51" s="205"/>
      <c r="X51" s="205"/>
      <c r="Y51" s="205"/>
      <c r="Z51" s="205"/>
      <c r="AA51" s="205"/>
      <c r="AB51" s="205"/>
      <c r="AC51" s="205"/>
      <c r="AD51" s="205"/>
      <c r="AE51" s="205"/>
      <c r="AF51" s="205"/>
      <c r="AG51" s="205"/>
      <c r="AH51" s="206"/>
      <c r="AI51" s="206"/>
      <c r="AJ51" s="206"/>
      <c r="AK51" s="206"/>
      <c r="AL51" s="206"/>
      <c r="AM51" s="206"/>
      <c r="AN51" s="206"/>
      <c r="AO51" s="206"/>
      <c r="AP51" s="206"/>
      <c r="AQ51" s="206"/>
      <c r="AR51" s="207"/>
      <c r="AS51" s="207"/>
      <c r="AT51" s="207"/>
      <c r="AU51" s="225"/>
      <c r="AV51" s="225"/>
      <c r="AW51" s="225"/>
      <c r="AX51" s="225"/>
      <c r="AY51" s="225"/>
      <c r="AZ51" s="219" t="str">
        <f t="shared" si="30"/>
        <v/>
      </c>
      <c r="BA51" s="220"/>
      <c r="BB51" s="220"/>
      <c r="BC51" s="221"/>
      <c r="BD51" s="37"/>
      <c r="BE51" s="37"/>
      <c r="BG51" s="65" t="str">
        <f t="shared" si="31"/>
        <v>N/A</v>
      </c>
      <c r="BH51" s="65" t="str">
        <f t="shared" si="32"/>
        <v>N/A</v>
      </c>
      <c r="BI51" s="65" t="str">
        <f t="shared" si="33"/>
        <v>N/A</v>
      </c>
      <c r="BJ51" s="65" t="str">
        <f t="shared" si="34"/>
        <v>N/A</v>
      </c>
      <c r="BK51" s="65" t="str">
        <f t="shared" si="35"/>
        <v>N/A</v>
      </c>
      <c r="BL51" s="65" t="str">
        <f t="shared" si="36"/>
        <v>N/A</v>
      </c>
      <c r="BM51" s="65" t="str">
        <f t="shared" si="37"/>
        <v>N/A</v>
      </c>
      <c r="BN51" s="65" t="str">
        <f t="shared" si="38"/>
        <v>N/A</v>
      </c>
      <c r="BO51" s="66">
        <f t="shared" si="39"/>
        <v>8</v>
      </c>
      <c r="BR51" s="67" t="str">
        <f t="shared" si="40"/>
        <v/>
      </c>
      <c r="BS51" s="67" t="str">
        <f t="shared" si="41"/>
        <v/>
      </c>
      <c r="BT51" s="67" t="str">
        <f t="shared" si="29"/>
        <v/>
      </c>
    </row>
    <row r="52" spans="1:72" s="36" customFormat="1" ht="15.75" customHeight="1" x14ac:dyDescent="0.25">
      <c r="A52" s="37"/>
      <c r="B52" s="37"/>
      <c r="C52" s="204"/>
      <c r="D52" s="205"/>
      <c r="E52" s="205"/>
      <c r="F52" s="205"/>
      <c r="G52" s="205"/>
      <c r="H52" s="205"/>
      <c r="I52" s="205"/>
      <c r="J52" s="205"/>
      <c r="K52" s="205"/>
      <c r="L52" s="205"/>
      <c r="M52" s="205"/>
      <c r="N52" s="205"/>
      <c r="O52" s="205"/>
      <c r="P52" s="205"/>
      <c r="Q52" s="205"/>
      <c r="R52" s="205"/>
      <c r="S52" s="205"/>
      <c r="T52" s="205"/>
      <c r="U52" s="205" t="s">
        <v>25</v>
      </c>
      <c r="V52" s="205"/>
      <c r="W52" s="205"/>
      <c r="X52" s="205"/>
      <c r="Y52" s="205"/>
      <c r="Z52" s="205"/>
      <c r="AA52" s="205"/>
      <c r="AB52" s="205"/>
      <c r="AC52" s="205"/>
      <c r="AD52" s="205"/>
      <c r="AE52" s="205"/>
      <c r="AF52" s="205"/>
      <c r="AG52" s="205"/>
      <c r="AH52" s="206"/>
      <c r="AI52" s="206"/>
      <c r="AJ52" s="206"/>
      <c r="AK52" s="206"/>
      <c r="AL52" s="206"/>
      <c r="AM52" s="206"/>
      <c r="AN52" s="206"/>
      <c r="AO52" s="206"/>
      <c r="AP52" s="206"/>
      <c r="AQ52" s="206"/>
      <c r="AR52" s="207"/>
      <c r="AS52" s="207"/>
      <c r="AT52" s="207"/>
      <c r="AU52" s="225"/>
      <c r="AV52" s="225"/>
      <c r="AW52" s="225"/>
      <c r="AX52" s="225"/>
      <c r="AY52" s="225"/>
      <c r="AZ52" s="219" t="str">
        <f t="shared" si="30"/>
        <v/>
      </c>
      <c r="BA52" s="220"/>
      <c r="BB52" s="220"/>
      <c r="BC52" s="221"/>
      <c r="BD52" s="37"/>
      <c r="BE52" s="37"/>
      <c r="BG52" s="65" t="str">
        <f t="shared" si="31"/>
        <v>N/A</v>
      </c>
      <c r="BH52" s="65" t="str">
        <f t="shared" si="32"/>
        <v>N/A</v>
      </c>
      <c r="BI52" s="65" t="str">
        <f t="shared" si="33"/>
        <v>N/A</v>
      </c>
      <c r="BJ52" s="65" t="str">
        <f t="shared" si="34"/>
        <v>N/A</v>
      </c>
      <c r="BK52" s="65" t="str">
        <f t="shared" si="35"/>
        <v>N/A</v>
      </c>
      <c r="BL52" s="65" t="str">
        <f t="shared" si="36"/>
        <v>N/A</v>
      </c>
      <c r="BM52" s="65" t="str">
        <f t="shared" si="37"/>
        <v>N/A</v>
      </c>
      <c r="BN52" s="65" t="str">
        <f t="shared" si="38"/>
        <v>N/A</v>
      </c>
      <c r="BO52" s="66">
        <f t="shared" si="39"/>
        <v>8</v>
      </c>
      <c r="BR52" s="67" t="str">
        <f t="shared" si="40"/>
        <v/>
      </c>
      <c r="BS52" s="67" t="str">
        <f t="shared" si="41"/>
        <v/>
      </c>
      <c r="BT52" s="67" t="str">
        <f t="shared" si="29"/>
        <v/>
      </c>
    </row>
    <row r="53" spans="1:72" s="36" customFormat="1" ht="15.75" customHeight="1" x14ac:dyDescent="0.25">
      <c r="A53" s="37"/>
      <c r="B53" s="37"/>
      <c r="C53" s="204"/>
      <c r="D53" s="205"/>
      <c r="E53" s="205"/>
      <c r="F53" s="205"/>
      <c r="G53" s="205"/>
      <c r="H53" s="205"/>
      <c r="I53" s="205"/>
      <c r="J53" s="205"/>
      <c r="K53" s="205"/>
      <c r="L53" s="205"/>
      <c r="M53" s="205"/>
      <c r="N53" s="205"/>
      <c r="O53" s="205"/>
      <c r="P53" s="205"/>
      <c r="Q53" s="205"/>
      <c r="R53" s="205"/>
      <c r="S53" s="205"/>
      <c r="T53" s="205"/>
      <c r="U53" s="205" t="s">
        <v>25</v>
      </c>
      <c r="V53" s="205"/>
      <c r="W53" s="205"/>
      <c r="X53" s="205"/>
      <c r="Y53" s="205"/>
      <c r="Z53" s="205"/>
      <c r="AA53" s="205"/>
      <c r="AB53" s="205"/>
      <c r="AC53" s="205"/>
      <c r="AD53" s="205"/>
      <c r="AE53" s="205"/>
      <c r="AF53" s="205"/>
      <c r="AG53" s="205"/>
      <c r="AH53" s="206"/>
      <c r="AI53" s="206"/>
      <c r="AJ53" s="206"/>
      <c r="AK53" s="206"/>
      <c r="AL53" s="206"/>
      <c r="AM53" s="206"/>
      <c r="AN53" s="206"/>
      <c r="AO53" s="206"/>
      <c r="AP53" s="206"/>
      <c r="AQ53" s="206"/>
      <c r="AR53" s="207"/>
      <c r="AS53" s="207"/>
      <c r="AT53" s="207"/>
      <c r="AU53" s="225"/>
      <c r="AV53" s="225"/>
      <c r="AW53" s="225"/>
      <c r="AX53" s="225"/>
      <c r="AY53" s="225"/>
      <c r="AZ53" s="219" t="str">
        <f t="shared" si="30"/>
        <v/>
      </c>
      <c r="BA53" s="220"/>
      <c r="BB53" s="220"/>
      <c r="BC53" s="221"/>
      <c r="BD53" s="37"/>
      <c r="BE53" s="37"/>
      <c r="BG53" s="65" t="str">
        <f t="shared" si="31"/>
        <v>N/A</v>
      </c>
      <c r="BH53" s="65" t="str">
        <f t="shared" si="32"/>
        <v>N/A</v>
      </c>
      <c r="BI53" s="65" t="str">
        <f t="shared" si="33"/>
        <v>N/A</v>
      </c>
      <c r="BJ53" s="65" t="str">
        <f t="shared" si="34"/>
        <v>N/A</v>
      </c>
      <c r="BK53" s="65" t="str">
        <f t="shared" si="35"/>
        <v>N/A</v>
      </c>
      <c r="BL53" s="65" t="str">
        <f t="shared" si="36"/>
        <v>N/A</v>
      </c>
      <c r="BM53" s="65" t="str">
        <f t="shared" si="37"/>
        <v>N/A</v>
      </c>
      <c r="BN53" s="65" t="str">
        <f t="shared" si="38"/>
        <v>N/A</v>
      </c>
      <c r="BO53" s="66">
        <f t="shared" si="39"/>
        <v>8</v>
      </c>
      <c r="BR53" s="67" t="str">
        <f t="shared" si="40"/>
        <v/>
      </c>
      <c r="BS53" s="67" t="str">
        <f t="shared" si="41"/>
        <v/>
      </c>
      <c r="BT53" s="67" t="str">
        <f t="shared" si="29"/>
        <v/>
      </c>
    </row>
    <row r="54" spans="1:72" s="36" customFormat="1" ht="15.75" customHeight="1" x14ac:dyDescent="0.25">
      <c r="A54" s="37"/>
      <c r="B54" s="37"/>
      <c r="C54" s="204"/>
      <c r="D54" s="205"/>
      <c r="E54" s="205"/>
      <c r="F54" s="205"/>
      <c r="G54" s="205"/>
      <c r="H54" s="205"/>
      <c r="I54" s="205"/>
      <c r="J54" s="205"/>
      <c r="K54" s="205"/>
      <c r="L54" s="205"/>
      <c r="M54" s="205"/>
      <c r="N54" s="205"/>
      <c r="O54" s="205"/>
      <c r="P54" s="205"/>
      <c r="Q54" s="205"/>
      <c r="R54" s="205"/>
      <c r="S54" s="205"/>
      <c r="T54" s="205"/>
      <c r="U54" s="205" t="s">
        <v>25</v>
      </c>
      <c r="V54" s="205"/>
      <c r="W54" s="205"/>
      <c r="X54" s="205"/>
      <c r="Y54" s="205"/>
      <c r="Z54" s="205"/>
      <c r="AA54" s="205"/>
      <c r="AB54" s="205"/>
      <c r="AC54" s="205"/>
      <c r="AD54" s="205"/>
      <c r="AE54" s="205"/>
      <c r="AF54" s="205"/>
      <c r="AG54" s="205"/>
      <c r="AH54" s="206"/>
      <c r="AI54" s="206"/>
      <c r="AJ54" s="206"/>
      <c r="AK54" s="206"/>
      <c r="AL54" s="206"/>
      <c r="AM54" s="206"/>
      <c r="AN54" s="206"/>
      <c r="AO54" s="206"/>
      <c r="AP54" s="206"/>
      <c r="AQ54" s="206"/>
      <c r="AR54" s="207"/>
      <c r="AS54" s="207"/>
      <c r="AT54" s="207"/>
      <c r="AU54" s="225"/>
      <c r="AV54" s="225"/>
      <c r="AW54" s="225"/>
      <c r="AX54" s="225"/>
      <c r="AY54" s="225"/>
      <c r="AZ54" s="219" t="str">
        <f t="shared" si="30"/>
        <v/>
      </c>
      <c r="BA54" s="220"/>
      <c r="BB54" s="220"/>
      <c r="BC54" s="221"/>
      <c r="BD54" s="37"/>
      <c r="BE54" s="37"/>
      <c r="BG54" s="65" t="str">
        <f t="shared" si="31"/>
        <v>N/A</v>
      </c>
      <c r="BH54" s="65" t="str">
        <f t="shared" si="32"/>
        <v>N/A</v>
      </c>
      <c r="BI54" s="65" t="str">
        <f t="shared" si="33"/>
        <v>N/A</v>
      </c>
      <c r="BJ54" s="65" t="str">
        <f t="shared" si="34"/>
        <v>N/A</v>
      </c>
      <c r="BK54" s="65" t="str">
        <f t="shared" si="35"/>
        <v>N/A</v>
      </c>
      <c r="BL54" s="65" t="str">
        <f t="shared" si="36"/>
        <v>N/A</v>
      </c>
      <c r="BM54" s="65" t="str">
        <f t="shared" si="37"/>
        <v>N/A</v>
      </c>
      <c r="BN54" s="65" t="str">
        <f t="shared" si="38"/>
        <v>N/A</v>
      </c>
      <c r="BO54" s="66">
        <f t="shared" si="39"/>
        <v>8</v>
      </c>
      <c r="BR54" s="67" t="str">
        <f t="shared" si="40"/>
        <v/>
      </c>
      <c r="BS54" s="67" t="str">
        <f t="shared" si="41"/>
        <v/>
      </c>
      <c r="BT54" s="67" t="str">
        <f t="shared" si="29"/>
        <v/>
      </c>
    </row>
    <row r="55" spans="1:72" s="36" customFormat="1" ht="15.75" customHeight="1" x14ac:dyDescent="0.25">
      <c r="A55" s="37"/>
      <c r="B55" s="37"/>
      <c r="C55" s="204"/>
      <c r="D55" s="205"/>
      <c r="E55" s="205"/>
      <c r="F55" s="205"/>
      <c r="G55" s="205"/>
      <c r="H55" s="205"/>
      <c r="I55" s="205"/>
      <c r="J55" s="205"/>
      <c r="K55" s="205"/>
      <c r="L55" s="205"/>
      <c r="M55" s="205"/>
      <c r="N55" s="205"/>
      <c r="O55" s="205"/>
      <c r="P55" s="205"/>
      <c r="Q55" s="205"/>
      <c r="R55" s="205"/>
      <c r="S55" s="205"/>
      <c r="T55" s="205"/>
      <c r="U55" s="205" t="s">
        <v>25</v>
      </c>
      <c r="V55" s="205"/>
      <c r="W55" s="205"/>
      <c r="X55" s="205"/>
      <c r="Y55" s="205"/>
      <c r="Z55" s="205"/>
      <c r="AA55" s="205"/>
      <c r="AB55" s="205"/>
      <c r="AC55" s="205"/>
      <c r="AD55" s="205"/>
      <c r="AE55" s="205"/>
      <c r="AF55" s="205"/>
      <c r="AG55" s="205"/>
      <c r="AH55" s="206"/>
      <c r="AI55" s="206"/>
      <c r="AJ55" s="206"/>
      <c r="AK55" s="206"/>
      <c r="AL55" s="206"/>
      <c r="AM55" s="206"/>
      <c r="AN55" s="206"/>
      <c r="AO55" s="206"/>
      <c r="AP55" s="206"/>
      <c r="AQ55" s="206"/>
      <c r="AR55" s="207"/>
      <c r="AS55" s="207"/>
      <c r="AT55" s="207"/>
      <c r="AU55" s="225"/>
      <c r="AV55" s="225"/>
      <c r="AW55" s="225"/>
      <c r="AX55" s="225"/>
      <c r="AY55" s="225"/>
      <c r="AZ55" s="219" t="str">
        <f t="shared" si="30"/>
        <v/>
      </c>
      <c r="BA55" s="220"/>
      <c r="BB55" s="220"/>
      <c r="BC55" s="221"/>
      <c r="BD55" s="37"/>
      <c r="BE55" s="37"/>
      <c r="BG55" s="65" t="str">
        <f t="shared" si="31"/>
        <v>N/A</v>
      </c>
      <c r="BH55" s="65" t="str">
        <f t="shared" si="32"/>
        <v>N/A</v>
      </c>
      <c r="BI55" s="65" t="str">
        <f t="shared" si="33"/>
        <v>N/A</v>
      </c>
      <c r="BJ55" s="65" t="str">
        <f t="shared" si="34"/>
        <v>N/A</v>
      </c>
      <c r="BK55" s="65" t="str">
        <f t="shared" si="35"/>
        <v>N/A</v>
      </c>
      <c r="BL55" s="65" t="str">
        <f t="shared" si="36"/>
        <v>N/A</v>
      </c>
      <c r="BM55" s="65" t="str">
        <f t="shared" si="37"/>
        <v>N/A</v>
      </c>
      <c r="BN55" s="65" t="str">
        <f t="shared" si="38"/>
        <v>N/A</v>
      </c>
      <c r="BO55" s="66">
        <f t="shared" si="39"/>
        <v>8</v>
      </c>
      <c r="BR55" s="67" t="str">
        <f t="shared" si="40"/>
        <v/>
      </c>
      <c r="BS55" s="67" t="str">
        <f t="shared" si="41"/>
        <v/>
      </c>
      <c r="BT55" s="67" t="str">
        <f t="shared" si="29"/>
        <v/>
      </c>
    </row>
    <row r="56" spans="1:72" s="36" customFormat="1" ht="15.75" customHeight="1" x14ac:dyDescent="0.25">
      <c r="A56" s="37"/>
      <c r="B56" s="37"/>
      <c r="C56" s="204"/>
      <c r="D56" s="205"/>
      <c r="E56" s="205"/>
      <c r="F56" s="205"/>
      <c r="G56" s="205"/>
      <c r="H56" s="205"/>
      <c r="I56" s="205"/>
      <c r="J56" s="205"/>
      <c r="K56" s="205"/>
      <c r="L56" s="205"/>
      <c r="M56" s="205"/>
      <c r="N56" s="205"/>
      <c r="O56" s="205"/>
      <c r="P56" s="205"/>
      <c r="Q56" s="205"/>
      <c r="R56" s="205"/>
      <c r="S56" s="205"/>
      <c r="T56" s="205"/>
      <c r="U56" s="205" t="s">
        <v>25</v>
      </c>
      <c r="V56" s="205"/>
      <c r="W56" s="205"/>
      <c r="X56" s="205"/>
      <c r="Y56" s="205"/>
      <c r="Z56" s="205"/>
      <c r="AA56" s="205"/>
      <c r="AB56" s="205"/>
      <c r="AC56" s="205"/>
      <c r="AD56" s="205"/>
      <c r="AE56" s="205"/>
      <c r="AF56" s="205"/>
      <c r="AG56" s="205"/>
      <c r="AH56" s="206"/>
      <c r="AI56" s="206"/>
      <c r="AJ56" s="206"/>
      <c r="AK56" s="206"/>
      <c r="AL56" s="206"/>
      <c r="AM56" s="206"/>
      <c r="AN56" s="206"/>
      <c r="AO56" s="206"/>
      <c r="AP56" s="206"/>
      <c r="AQ56" s="206"/>
      <c r="AR56" s="207"/>
      <c r="AS56" s="207"/>
      <c r="AT56" s="207"/>
      <c r="AU56" s="225"/>
      <c r="AV56" s="225"/>
      <c r="AW56" s="225"/>
      <c r="AX56" s="225"/>
      <c r="AY56" s="225"/>
      <c r="AZ56" s="219" t="str">
        <f t="shared" si="30"/>
        <v/>
      </c>
      <c r="BA56" s="220"/>
      <c r="BB56" s="220"/>
      <c r="BC56" s="221"/>
      <c r="BD56" s="37"/>
      <c r="BE56" s="37"/>
      <c r="BG56" s="65" t="str">
        <f t="shared" si="31"/>
        <v>N/A</v>
      </c>
      <c r="BH56" s="65" t="str">
        <f t="shared" si="32"/>
        <v>N/A</v>
      </c>
      <c r="BI56" s="65" t="str">
        <f t="shared" si="33"/>
        <v>N/A</v>
      </c>
      <c r="BJ56" s="65" t="str">
        <f t="shared" si="34"/>
        <v>N/A</v>
      </c>
      <c r="BK56" s="65" t="str">
        <f t="shared" si="35"/>
        <v>N/A</v>
      </c>
      <c r="BL56" s="65" t="str">
        <f t="shared" si="36"/>
        <v>N/A</v>
      </c>
      <c r="BM56" s="65" t="str">
        <f t="shared" si="37"/>
        <v>N/A</v>
      </c>
      <c r="BN56" s="65" t="str">
        <f t="shared" si="38"/>
        <v>N/A</v>
      </c>
      <c r="BO56" s="66">
        <f t="shared" si="39"/>
        <v>8</v>
      </c>
      <c r="BR56" s="67" t="str">
        <f t="shared" si="40"/>
        <v/>
      </c>
      <c r="BS56" s="67" t="str">
        <f t="shared" si="41"/>
        <v/>
      </c>
      <c r="BT56" s="67" t="str">
        <f t="shared" si="29"/>
        <v/>
      </c>
    </row>
    <row r="57" spans="1:72" s="36" customFormat="1" ht="15.75" customHeight="1" x14ac:dyDescent="0.25">
      <c r="A57" s="37"/>
      <c r="B57" s="37"/>
      <c r="C57" s="204"/>
      <c r="D57" s="205"/>
      <c r="E57" s="205"/>
      <c r="F57" s="205"/>
      <c r="G57" s="205"/>
      <c r="H57" s="205"/>
      <c r="I57" s="205"/>
      <c r="J57" s="205"/>
      <c r="K57" s="205"/>
      <c r="L57" s="205"/>
      <c r="M57" s="205"/>
      <c r="N57" s="205"/>
      <c r="O57" s="205"/>
      <c r="P57" s="205"/>
      <c r="Q57" s="205"/>
      <c r="R57" s="205"/>
      <c r="S57" s="205"/>
      <c r="T57" s="205"/>
      <c r="U57" s="205" t="s">
        <v>25</v>
      </c>
      <c r="V57" s="205"/>
      <c r="W57" s="205"/>
      <c r="X57" s="205"/>
      <c r="Y57" s="205"/>
      <c r="Z57" s="205"/>
      <c r="AA57" s="205"/>
      <c r="AB57" s="205"/>
      <c r="AC57" s="205"/>
      <c r="AD57" s="205"/>
      <c r="AE57" s="205"/>
      <c r="AF57" s="205"/>
      <c r="AG57" s="205"/>
      <c r="AH57" s="206"/>
      <c r="AI57" s="206"/>
      <c r="AJ57" s="206"/>
      <c r="AK57" s="206"/>
      <c r="AL57" s="206"/>
      <c r="AM57" s="206"/>
      <c r="AN57" s="206"/>
      <c r="AO57" s="206"/>
      <c r="AP57" s="206"/>
      <c r="AQ57" s="206"/>
      <c r="AR57" s="207"/>
      <c r="AS57" s="207"/>
      <c r="AT57" s="207"/>
      <c r="AU57" s="225"/>
      <c r="AV57" s="225"/>
      <c r="AW57" s="225"/>
      <c r="AX57" s="225"/>
      <c r="AY57" s="225"/>
      <c r="AZ57" s="219" t="str">
        <f t="shared" si="30"/>
        <v/>
      </c>
      <c r="BA57" s="220"/>
      <c r="BB57" s="220"/>
      <c r="BC57" s="221"/>
      <c r="BD57" s="37"/>
      <c r="BE57" s="37"/>
      <c r="BG57" s="65" t="str">
        <f t="shared" si="31"/>
        <v>N/A</v>
      </c>
      <c r="BH57" s="65" t="str">
        <f t="shared" si="32"/>
        <v>N/A</v>
      </c>
      <c r="BI57" s="65" t="str">
        <f t="shared" si="33"/>
        <v>N/A</v>
      </c>
      <c r="BJ57" s="65" t="str">
        <f t="shared" si="34"/>
        <v>N/A</v>
      </c>
      <c r="BK57" s="65" t="str">
        <f t="shared" si="35"/>
        <v>N/A</v>
      </c>
      <c r="BL57" s="65" t="str">
        <f t="shared" si="36"/>
        <v>N/A</v>
      </c>
      <c r="BM57" s="65" t="str">
        <f t="shared" si="37"/>
        <v>N/A</v>
      </c>
      <c r="BN57" s="65" t="str">
        <f t="shared" si="38"/>
        <v>N/A</v>
      </c>
      <c r="BO57" s="66">
        <f t="shared" si="39"/>
        <v>8</v>
      </c>
      <c r="BR57" s="67" t="str">
        <f t="shared" si="40"/>
        <v/>
      </c>
      <c r="BS57" s="67" t="str">
        <f t="shared" si="41"/>
        <v/>
      </c>
      <c r="BT57" s="67" t="str">
        <f t="shared" si="29"/>
        <v/>
      </c>
    </row>
    <row r="58" spans="1:72" s="36" customFormat="1" ht="15.75" customHeight="1" x14ac:dyDescent="0.25">
      <c r="A58" s="37"/>
      <c r="B58" s="37"/>
      <c r="C58" s="204"/>
      <c r="D58" s="205"/>
      <c r="E58" s="205"/>
      <c r="F58" s="205"/>
      <c r="G58" s="205"/>
      <c r="H58" s="205"/>
      <c r="I58" s="205"/>
      <c r="J58" s="205"/>
      <c r="K58" s="205"/>
      <c r="L58" s="205"/>
      <c r="M58" s="205"/>
      <c r="N58" s="205"/>
      <c r="O58" s="205"/>
      <c r="P58" s="205"/>
      <c r="Q58" s="205"/>
      <c r="R58" s="205"/>
      <c r="S58" s="205"/>
      <c r="T58" s="205"/>
      <c r="U58" s="205" t="s">
        <v>25</v>
      </c>
      <c r="V58" s="205"/>
      <c r="W58" s="205"/>
      <c r="X58" s="205"/>
      <c r="Y58" s="205"/>
      <c r="Z58" s="205"/>
      <c r="AA58" s="205"/>
      <c r="AB58" s="205"/>
      <c r="AC58" s="205"/>
      <c r="AD58" s="205"/>
      <c r="AE58" s="205"/>
      <c r="AF58" s="205"/>
      <c r="AG58" s="205"/>
      <c r="AH58" s="206"/>
      <c r="AI58" s="206"/>
      <c r="AJ58" s="206"/>
      <c r="AK58" s="206"/>
      <c r="AL58" s="206"/>
      <c r="AM58" s="206"/>
      <c r="AN58" s="206"/>
      <c r="AO58" s="206"/>
      <c r="AP58" s="206"/>
      <c r="AQ58" s="206"/>
      <c r="AR58" s="207"/>
      <c r="AS58" s="207"/>
      <c r="AT58" s="207"/>
      <c r="AU58" s="225"/>
      <c r="AV58" s="225"/>
      <c r="AW58" s="225"/>
      <c r="AX58" s="225"/>
      <c r="AY58" s="225"/>
      <c r="AZ58" s="219" t="str">
        <f t="shared" si="30"/>
        <v/>
      </c>
      <c r="BA58" s="220"/>
      <c r="BB58" s="220"/>
      <c r="BC58" s="221"/>
      <c r="BD58" s="37"/>
      <c r="BE58" s="37"/>
      <c r="BG58" s="65" t="str">
        <f t="shared" si="31"/>
        <v>N/A</v>
      </c>
      <c r="BH58" s="65" t="str">
        <f t="shared" si="32"/>
        <v>N/A</v>
      </c>
      <c r="BI58" s="65" t="str">
        <f t="shared" si="33"/>
        <v>N/A</v>
      </c>
      <c r="BJ58" s="65" t="str">
        <f t="shared" si="34"/>
        <v>N/A</v>
      </c>
      <c r="BK58" s="65" t="str">
        <f t="shared" si="35"/>
        <v>N/A</v>
      </c>
      <c r="BL58" s="65" t="str">
        <f t="shared" si="36"/>
        <v>N/A</v>
      </c>
      <c r="BM58" s="65" t="str">
        <f t="shared" si="37"/>
        <v>N/A</v>
      </c>
      <c r="BN58" s="65" t="str">
        <f t="shared" si="38"/>
        <v>N/A</v>
      </c>
      <c r="BO58" s="66">
        <f t="shared" si="39"/>
        <v>8</v>
      </c>
      <c r="BR58" s="67" t="str">
        <f t="shared" si="40"/>
        <v/>
      </c>
      <c r="BS58" s="67" t="str">
        <f t="shared" si="41"/>
        <v/>
      </c>
      <c r="BT58" s="67" t="str">
        <f t="shared" si="29"/>
        <v/>
      </c>
    </row>
    <row r="59" spans="1:72" s="36" customFormat="1" ht="15.75" customHeight="1" x14ac:dyDescent="0.25">
      <c r="A59" s="37"/>
      <c r="B59" s="37"/>
      <c r="C59" s="204"/>
      <c r="D59" s="205"/>
      <c r="E59" s="205"/>
      <c r="F59" s="205"/>
      <c r="G59" s="205"/>
      <c r="H59" s="205"/>
      <c r="I59" s="205"/>
      <c r="J59" s="205"/>
      <c r="K59" s="205"/>
      <c r="L59" s="205"/>
      <c r="M59" s="205"/>
      <c r="N59" s="205"/>
      <c r="O59" s="205"/>
      <c r="P59" s="205"/>
      <c r="Q59" s="205"/>
      <c r="R59" s="205"/>
      <c r="S59" s="205"/>
      <c r="T59" s="205"/>
      <c r="U59" s="205" t="s">
        <v>25</v>
      </c>
      <c r="V59" s="205"/>
      <c r="W59" s="205"/>
      <c r="X59" s="205"/>
      <c r="Y59" s="205"/>
      <c r="Z59" s="205"/>
      <c r="AA59" s="205"/>
      <c r="AB59" s="205"/>
      <c r="AC59" s="205"/>
      <c r="AD59" s="205"/>
      <c r="AE59" s="205"/>
      <c r="AF59" s="205"/>
      <c r="AG59" s="205"/>
      <c r="AH59" s="206"/>
      <c r="AI59" s="206"/>
      <c r="AJ59" s="206"/>
      <c r="AK59" s="206"/>
      <c r="AL59" s="206"/>
      <c r="AM59" s="206"/>
      <c r="AN59" s="206"/>
      <c r="AO59" s="206"/>
      <c r="AP59" s="206"/>
      <c r="AQ59" s="206"/>
      <c r="AR59" s="207"/>
      <c r="AS59" s="207"/>
      <c r="AT59" s="207"/>
      <c r="AU59" s="225"/>
      <c r="AV59" s="225"/>
      <c r="AW59" s="225"/>
      <c r="AX59" s="225"/>
      <c r="AY59" s="225"/>
      <c r="AZ59" s="219" t="str">
        <f t="shared" si="30"/>
        <v/>
      </c>
      <c r="BA59" s="220"/>
      <c r="BB59" s="220"/>
      <c r="BC59" s="221"/>
      <c r="BD59" s="37"/>
      <c r="BE59" s="37"/>
      <c r="BG59" s="65" t="str">
        <f t="shared" si="31"/>
        <v>N/A</v>
      </c>
      <c r="BH59" s="65" t="str">
        <f t="shared" si="32"/>
        <v>N/A</v>
      </c>
      <c r="BI59" s="65" t="str">
        <f t="shared" si="33"/>
        <v>N/A</v>
      </c>
      <c r="BJ59" s="65" t="str">
        <f t="shared" si="34"/>
        <v>N/A</v>
      </c>
      <c r="BK59" s="65" t="str">
        <f t="shared" si="35"/>
        <v>N/A</v>
      </c>
      <c r="BL59" s="65" t="str">
        <f t="shared" si="36"/>
        <v>N/A</v>
      </c>
      <c r="BM59" s="65" t="str">
        <f t="shared" si="37"/>
        <v>N/A</v>
      </c>
      <c r="BN59" s="65" t="str">
        <f t="shared" si="38"/>
        <v>N/A</v>
      </c>
      <c r="BO59" s="66">
        <f t="shared" si="39"/>
        <v>8</v>
      </c>
      <c r="BR59" s="67" t="str">
        <f t="shared" si="40"/>
        <v/>
      </c>
      <c r="BS59" s="67" t="str">
        <f t="shared" si="41"/>
        <v/>
      </c>
      <c r="BT59" s="67" t="str">
        <f t="shared" si="29"/>
        <v/>
      </c>
    </row>
    <row r="60" spans="1:72" s="36" customFormat="1" ht="15.75" customHeight="1" x14ac:dyDescent="0.25">
      <c r="A60" s="37"/>
      <c r="B60" s="37"/>
      <c r="C60" s="204"/>
      <c r="D60" s="205"/>
      <c r="E60" s="205"/>
      <c r="F60" s="205"/>
      <c r="G60" s="205"/>
      <c r="H60" s="205"/>
      <c r="I60" s="205"/>
      <c r="J60" s="205"/>
      <c r="K60" s="205"/>
      <c r="L60" s="205"/>
      <c r="M60" s="205"/>
      <c r="N60" s="205"/>
      <c r="O60" s="205"/>
      <c r="P60" s="205"/>
      <c r="Q60" s="205"/>
      <c r="R60" s="205"/>
      <c r="S60" s="205"/>
      <c r="T60" s="205"/>
      <c r="U60" s="205" t="s">
        <v>25</v>
      </c>
      <c r="V60" s="205"/>
      <c r="W60" s="205"/>
      <c r="X60" s="205"/>
      <c r="Y60" s="205"/>
      <c r="Z60" s="205"/>
      <c r="AA60" s="205"/>
      <c r="AB60" s="205"/>
      <c r="AC60" s="205"/>
      <c r="AD60" s="205"/>
      <c r="AE60" s="205"/>
      <c r="AF60" s="205"/>
      <c r="AG60" s="205"/>
      <c r="AH60" s="206"/>
      <c r="AI60" s="206"/>
      <c r="AJ60" s="206"/>
      <c r="AK60" s="206"/>
      <c r="AL60" s="206"/>
      <c r="AM60" s="206"/>
      <c r="AN60" s="206"/>
      <c r="AO60" s="206"/>
      <c r="AP60" s="206"/>
      <c r="AQ60" s="206"/>
      <c r="AR60" s="207"/>
      <c r="AS60" s="207"/>
      <c r="AT60" s="207"/>
      <c r="AU60" s="225"/>
      <c r="AV60" s="225"/>
      <c r="AW60" s="225"/>
      <c r="AX60" s="225"/>
      <c r="AY60" s="225"/>
      <c r="AZ60" s="219" t="str">
        <f t="shared" si="30"/>
        <v/>
      </c>
      <c r="BA60" s="220"/>
      <c r="BB60" s="220"/>
      <c r="BC60" s="221"/>
      <c r="BD60" s="37"/>
      <c r="BE60" s="37"/>
      <c r="BG60" s="65" t="str">
        <f t="shared" si="31"/>
        <v>N/A</v>
      </c>
      <c r="BH60" s="65" t="str">
        <f t="shared" si="32"/>
        <v>N/A</v>
      </c>
      <c r="BI60" s="65" t="str">
        <f t="shared" si="33"/>
        <v>N/A</v>
      </c>
      <c r="BJ60" s="65" t="str">
        <f t="shared" si="34"/>
        <v>N/A</v>
      </c>
      <c r="BK60" s="65" t="str">
        <f t="shared" si="35"/>
        <v>N/A</v>
      </c>
      <c r="BL60" s="65" t="str">
        <f t="shared" si="36"/>
        <v>N/A</v>
      </c>
      <c r="BM60" s="65" t="str">
        <f t="shared" si="37"/>
        <v>N/A</v>
      </c>
      <c r="BN60" s="65" t="str">
        <f t="shared" si="38"/>
        <v>N/A</v>
      </c>
      <c r="BO60" s="66">
        <f t="shared" si="39"/>
        <v>8</v>
      </c>
      <c r="BR60" s="67" t="str">
        <f t="shared" si="40"/>
        <v/>
      </c>
      <c r="BS60" s="67" t="str">
        <f t="shared" si="41"/>
        <v/>
      </c>
      <c r="BT60" s="67" t="str">
        <f t="shared" si="29"/>
        <v/>
      </c>
    </row>
    <row r="61" spans="1:72" s="36" customFormat="1" ht="15.75" customHeight="1" x14ac:dyDescent="0.25">
      <c r="A61" s="37"/>
      <c r="B61" s="37"/>
      <c r="C61" s="204"/>
      <c r="D61" s="205"/>
      <c r="E61" s="205"/>
      <c r="F61" s="205"/>
      <c r="G61" s="205"/>
      <c r="H61" s="205"/>
      <c r="I61" s="205"/>
      <c r="J61" s="205"/>
      <c r="K61" s="205"/>
      <c r="L61" s="205"/>
      <c r="M61" s="205"/>
      <c r="N61" s="205"/>
      <c r="O61" s="205"/>
      <c r="P61" s="205"/>
      <c r="Q61" s="205"/>
      <c r="R61" s="205"/>
      <c r="S61" s="205"/>
      <c r="T61" s="205"/>
      <c r="U61" s="205" t="s">
        <v>25</v>
      </c>
      <c r="V61" s="205"/>
      <c r="W61" s="205"/>
      <c r="X61" s="205"/>
      <c r="Y61" s="205"/>
      <c r="Z61" s="205"/>
      <c r="AA61" s="205"/>
      <c r="AB61" s="205"/>
      <c r="AC61" s="205"/>
      <c r="AD61" s="205"/>
      <c r="AE61" s="205"/>
      <c r="AF61" s="205"/>
      <c r="AG61" s="205"/>
      <c r="AH61" s="206"/>
      <c r="AI61" s="206"/>
      <c r="AJ61" s="206"/>
      <c r="AK61" s="206"/>
      <c r="AL61" s="206"/>
      <c r="AM61" s="206"/>
      <c r="AN61" s="206"/>
      <c r="AO61" s="206"/>
      <c r="AP61" s="206"/>
      <c r="AQ61" s="206"/>
      <c r="AR61" s="207"/>
      <c r="AS61" s="207"/>
      <c r="AT61" s="207"/>
      <c r="AU61" s="225"/>
      <c r="AV61" s="225"/>
      <c r="AW61" s="225"/>
      <c r="AX61" s="225"/>
      <c r="AY61" s="225"/>
      <c r="AZ61" s="219" t="str">
        <f t="shared" si="30"/>
        <v/>
      </c>
      <c r="BA61" s="220"/>
      <c r="BB61" s="220"/>
      <c r="BC61" s="221"/>
      <c r="BD61" s="37"/>
      <c r="BE61" s="37"/>
      <c r="BG61" s="65" t="str">
        <f t="shared" si="31"/>
        <v>N/A</v>
      </c>
      <c r="BH61" s="65" t="str">
        <f t="shared" si="32"/>
        <v>N/A</v>
      </c>
      <c r="BI61" s="65" t="str">
        <f t="shared" si="33"/>
        <v>N/A</v>
      </c>
      <c r="BJ61" s="65" t="str">
        <f t="shared" si="34"/>
        <v>N/A</v>
      </c>
      <c r="BK61" s="65" t="str">
        <f t="shared" si="35"/>
        <v>N/A</v>
      </c>
      <c r="BL61" s="65" t="str">
        <f t="shared" si="36"/>
        <v>N/A</v>
      </c>
      <c r="BM61" s="65" t="str">
        <f t="shared" si="37"/>
        <v>N/A</v>
      </c>
      <c r="BN61" s="65" t="str">
        <f t="shared" si="38"/>
        <v>N/A</v>
      </c>
      <c r="BO61" s="66">
        <f t="shared" si="39"/>
        <v>8</v>
      </c>
      <c r="BR61" s="67" t="str">
        <f t="shared" si="40"/>
        <v/>
      </c>
      <c r="BS61" s="67" t="str">
        <f t="shared" si="41"/>
        <v/>
      </c>
      <c r="BT61" s="67" t="str">
        <f t="shared" si="29"/>
        <v/>
      </c>
    </row>
    <row r="62" spans="1:72" s="36" customFormat="1" ht="15.75" customHeight="1" x14ac:dyDescent="0.25">
      <c r="A62" s="37"/>
      <c r="B62" s="37"/>
      <c r="C62" s="204"/>
      <c r="D62" s="205"/>
      <c r="E62" s="205"/>
      <c r="F62" s="205"/>
      <c r="G62" s="205"/>
      <c r="H62" s="205"/>
      <c r="I62" s="205"/>
      <c r="J62" s="205"/>
      <c r="K62" s="205"/>
      <c r="L62" s="205"/>
      <c r="M62" s="205"/>
      <c r="N62" s="205"/>
      <c r="O62" s="205"/>
      <c r="P62" s="205"/>
      <c r="Q62" s="205"/>
      <c r="R62" s="205"/>
      <c r="S62" s="205"/>
      <c r="T62" s="205"/>
      <c r="U62" s="205" t="s">
        <v>25</v>
      </c>
      <c r="V62" s="205"/>
      <c r="W62" s="205"/>
      <c r="X62" s="205"/>
      <c r="Y62" s="205"/>
      <c r="Z62" s="205"/>
      <c r="AA62" s="205"/>
      <c r="AB62" s="205"/>
      <c r="AC62" s="205"/>
      <c r="AD62" s="205"/>
      <c r="AE62" s="205"/>
      <c r="AF62" s="205"/>
      <c r="AG62" s="205"/>
      <c r="AH62" s="206"/>
      <c r="AI62" s="206"/>
      <c r="AJ62" s="206"/>
      <c r="AK62" s="206"/>
      <c r="AL62" s="206"/>
      <c r="AM62" s="206"/>
      <c r="AN62" s="206"/>
      <c r="AO62" s="206"/>
      <c r="AP62" s="206"/>
      <c r="AQ62" s="206"/>
      <c r="AR62" s="207"/>
      <c r="AS62" s="207"/>
      <c r="AT62" s="207"/>
      <c r="AU62" s="225"/>
      <c r="AV62" s="225"/>
      <c r="AW62" s="225"/>
      <c r="AX62" s="225"/>
      <c r="AY62" s="225"/>
      <c r="AZ62" s="219" t="str">
        <f t="shared" si="30"/>
        <v/>
      </c>
      <c r="BA62" s="220"/>
      <c r="BB62" s="220"/>
      <c r="BC62" s="221"/>
      <c r="BD62" s="37"/>
      <c r="BE62" s="37"/>
      <c r="BG62" s="65" t="str">
        <f t="shared" si="31"/>
        <v>N/A</v>
      </c>
      <c r="BH62" s="65" t="str">
        <f t="shared" si="32"/>
        <v>N/A</v>
      </c>
      <c r="BI62" s="65" t="str">
        <f t="shared" si="33"/>
        <v>N/A</v>
      </c>
      <c r="BJ62" s="65" t="str">
        <f t="shared" si="34"/>
        <v>N/A</v>
      </c>
      <c r="BK62" s="65" t="str">
        <f t="shared" si="35"/>
        <v>N/A</v>
      </c>
      <c r="BL62" s="65" t="str">
        <f t="shared" si="36"/>
        <v>N/A</v>
      </c>
      <c r="BM62" s="65" t="str">
        <f t="shared" si="37"/>
        <v>N/A</v>
      </c>
      <c r="BN62" s="65" t="str">
        <f t="shared" si="38"/>
        <v>N/A</v>
      </c>
      <c r="BO62" s="66">
        <f t="shared" si="39"/>
        <v>8</v>
      </c>
      <c r="BR62" s="67" t="str">
        <f t="shared" si="40"/>
        <v/>
      </c>
      <c r="BS62" s="67" t="str">
        <f t="shared" si="41"/>
        <v/>
      </c>
      <c r="BT62" s="67" t="str">
        <f t="shared" si="29"/>
        <v/>
      </c>
    </row>
    <row r="63" spans="1:72" s="36" customFormat="1" ht="15.75" customHeight="1" x14ac:dyDescent="0.25">
      <c r="A63" s="37"/>
      <c r="B63" s="37"/>
      <c r="C63" s="204"/>
      <c r="D63" s="205"/>
      <c r="E63" s="205"/>
      <c r="F63" s="205"/>
      <c r="G63" s="205"/>
      <c r="H63" s="205"/>
      <c r="I63" s="205"/>
      <c r="J63" s="205"/>
      <c r="K63" s="205"/>
      <c r="L63" s="205"/>
      <c r="M63" s="205"/>
      <c r="N63" s="205"/>
      <c r="O63" s="205"/>
      <c r="P63" s="205"/>
      <c r="Q63" s="205"/>
      <c r="R63" s="205"/>
      <c r="S63" s="205"/>
      <c r="T63" s="205"/>
      <c r="U63" s="205"/>
      <c r="V63" s="205"/>
      <c r="W63" s="205"/>
      <c r="X63" s="205"/>
      <c r="Y63" s="205"/>
      <c r="Z63" s="205"/>
      <c r="AA63" s="205"/>
      <c r="AB63" s="205"/>
      <c r="AC63" s="205"/>
      <c r="AD63" s="205"/>
      <c r="AE63" s="205"/>
      <c r="AF63" s="205"/>
      <c r="AG63" s="205"/>
      <c r="AH63" s="206"/>
      <c r="AI63" s="206"/>
      <c r="AJ63" s="206"/>
      <c r="AK63" s="206"/>
      <c r="AL63" s="206"/>
      <c r="AM63" s="206"/>
      <c r="AN63" s="206"/>
      <c r="AO63" s="206"/>
      <c r="AP63" s="206"/>
      <c r="AQ63" s="206"/>
      <c r="AR63" s="207"/>
      <c r="AS63" s="207"/>
      <c r="AT63" s="207"/>
      <c r="AU63" s="225"/>
      <c r="AV63" s="225"/>
      <c r="AW63" s="225"/>
      <c r="AX63" s="225"/>
      <c r="AY63" s="225"/>
      <c r="AZ63" s="219" t="str">
        <f t="shared" si="28"/>
        <v/>
      </c>
      <c r="BA63" s="220"/>
      <c r="BB63" s="220"/>
      <c r="BC63" s="221"/>
      <c r="BD63" s="37"/>
      <c r="BE63" s="37"/>
      <c r="BG63" s="65" t="str">
        <f t="shared" si="17"/>
        <v>N/A</v>
      </c>
      <c r="BH63" s="65" t="str">
        <f t="shared" si="18"/>
        <v>N/A</v>
      </c>
      <c r="BI63" s="65" t="str">
        <f t="shared" si="19"/>
        <v>N/A</v>
      </c>
      <c r="BJ63" s="65" t="str">
        <f t="shared" si="20"/>
        <v>N/A</v>
      </c>
      <c r="BK63" s="65" t="str">
        <f t="shared" si="21"/>
        <v>N/A</v>
      </c>
      <c r="BL63" s="65" t="str">
        <f t="shared" si="22"/>
        <v>N/A</v>
      </c>
      <c r="BM63" s="65" t="str">
        <f t="shared" si="23"/>
        <v>N/A</v>
      </c>
      <c r="BN63" s="65" t="str">
        <f t="shared" si="24"/>
        <v>N/A</v>
      </c>
      <c r="BO63" s="66">
        <f t="shared" si="25"/>
        <v>8</v>
      </c>
      <c r="BR63" s="67" t="str">
        <f t="shared" si="26"/>
        <v/>
      </c>
      <c r="BS63" s="67" t="str">
        <f t="shared" si="27"/>
        <v/>
      </c>
      <c r="BT63" s="67" t="str">
        <f t="shared" si="29"/>
        <v/>
      </c>
    </row>
    <row r="64" spans="1:72" s="36" customFormat="1" ht="15.75" customHeight="1" x14ac:dyDescent="0.25">
      <c r="A64" s="37"/>
      <c r="B64" s="37"/>
      <c r="C64" s="204"/>
      <c r="D64" s="205"/>
      <c r="E64" s="205"/>
      <c r="F64" s="205"/>
      <c r="G64" s="205"/>
      <c r="H64" s="205"/>
      <c r="I64" s="205"/>
      <c r="J64" s="205"/>
      <c r="K64" s="205"/>
      <c r="L64" s="205"/>
      <c r="M64" s="205"/>
      <c r="N64" s="205"/>
      <c r="O64" s="205"/>
      <c r="P64" s="205"/>
      <c r="Q64" s="205"/>
      <c r="R64" s="205"/>
      <c r="S64" s="205"/>
      <c r="T64" s="205"/>
      <c r="U64" s="205"/>
      <c r="V64" s="205"/>
      <c r="W64" s="205"/>
      <c r="X64" s="205"/>
      <c r="Y64" s="205"/>
      <c r="Z64" s="205"/>
      <c r="AA64" s="205"/>
      <c r="AB64" s="205"/>
      <c r="AC64" s="205"/>
      <c r="AD64" s="205"/>
      <c r="AE64" s="205"/>
      <c r="AF64" s="205"/>
      <c r="AG64" s="205"/>
      <c r="AH64" s="206"/>
      <c r="AI64" s="206"/>
      <c r="AJ64" s="206"/>
      <c r="AK64" s="206"/>
      <c r="AL64" s="206"/>
      <c r="AM64" s="206"/>
      <c r="AN64" s="206"/>
      <c r="AO64" s="206"/>
      <c r="AP64" s="206"/>
      <c r="AQ64" s="206"/>
      <c r="AR64" s="207"/>
      <c r="AS64" s="207"/>
      <c r="AT64" s="207"/>
      <c r="AU64" s="225"/>
      <c r="AV64" s="225"/>
      <c r="AW64" s="225"/>
      <c r="AX64" s="225"/>
      <c r="AY64" s="225"/>
      <c r="AZ64" s="219" t="str">
        <f t="shared" si="28"/>
        <v/>
      </c>
      <c r="BA64" s="220"/>
      <c r="BB64" s="220"/>
      <c r="BC64" s="221"/>
      <c r="BD64" s="37"/>
      <c r="BE64" s="37"/>
      <c r="BG64" s="65" t="str">
        <f t="shared" si="17"/>
        <v>N/A</v>
      </c>
      <c r="BH64" s="65" t="str">
        <f t="shared" si="18"/>
        <v>N/A</v>
      </c>
      <c r="BI64" s="65" t="str">
        <f t="shared" si="19"/>
        <v>N/A</v>
      </c>
      <c r="BJ64" s="65" t="str">
        <f t="shared" si="20"/>
        <v>N/A</v>
      </c>
      <c r="BK64" s="65" t="str">
        <f t="shared" si="21"/>
        <v>N/A</v>
      </c>
      <c r="BL64" s="65" t="str">
        <f t="shared" si="22"/>
        <v>N/A</v>
      </c>
      <c r="BM64" s="65" t="str">
        <f t="shared" si="23"/>
        <v>N/A</v>
      </c>
      <c r="BN64" s="65" t="str">
        <f t="shared" si="24"/>
        <v>N/A</v>
      </c>
      <c r="BO64" s="66">
        <f t="shared" si="25"/>
        <v>8</v>
      </c>
      <c r="BR64" s="67" t="str">
        <f t="shared" si="26"/>
        <v/>
      </c>
      <c r="BS64" s="67" t="str">
        <f t="shared" si="27"/>
        <v/>
      </c>
      <c r="BT64" s="67" t="str">
        <f t="shared" si="29"/>
        <v/>
      </c>
    </row>
    <row r="65" spans="1:72" s="36" customFormat="1" ht="15.75" customHeight="1" x14ac:dyDescent="0.25">
      <c r="A65" s="37"/>
      <c r="B65" s="37"/>
      <c r="C65" s="204"/>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6"/>
      <c r="AI65" s="206"/>
      <c r="AJ65" s="206"/>
      <c r="AK65" s="206"/>
      <c r="AL65" s="206"/>
      <c r="AM65" s="206"/>
      <c r="AN65" s="206"/>
      <c r="AO65" s="206"/>
      <c r="AP65" s="206"/>
      <c r="AQ65" s="206"/>
      <c r="AR65" s="207"/>
      <c r="AS65" s="207"/>
      <c r="AT65" s="207"/>
      <c r="AU65" s="225"/>
      <c r="AV65" s="225"/>
      <c r="AW65" s="225"/>
      <c r="AX65" s="225"/>
      <c r="AY65" s="225"/>
      <c r="AZ65" s="219" t="str">
        <f t="shared" si="28"/>
        <v/>
      </c>
      <c r="BA65" s="220"/>
      <c r="BB65" s="220"/>
      <c r="BC65" s="221"/>
      <c r="BD65" s="37"/>
      <c r="BE65" s="37"/>
      <c r="BG65" s="65" t="str">
        <f t="shared" si="17"/>
        <v>N/A</v>
      </c>
      <c r="BH65" s="65" t="str">
        <f t="shared" si="18"/>
        <v>N/A</v>
      </c>
      <c r="BI65" s="65" t="str">
        <f t="shared" si="19"/>
        <v>N/A</v>
      </c>
      <c r="BJ65" s="65" t="str">
        <f t="shared" si="20"/>
        <v>N/A</v>
      </c>
      <c r="BK65" s="65" t="str">
        <f t="shared" si="21"/>
        <v>N/A</v>
      </c>
      <c r="BL65" s="65" t="str">
        <f t="shared" si="22"/>
        <v>N/A</v>
      </c>
      <c r="BM65" s="65" t="str">
        <f t="shared" si="23"/>
        <v>N/A</v>
      </c>
      <c r="BN65" s="65" t="str">
        <f t="shared" si="24"/>
        <v>N/A</v>
      </c>
      <c r="BO65" s="66">
        <f t="shared" si="25"/>
        <v>8</v>
      </c>
      <c r="BR65" s="67" t="str">
        <f t="shared" si="26"/>
        <v/>
      </c>
      <c r="BS65" s="67" t="str">
        <f t="shared" si="27"/>
        <v/>
      </c>
      <c r="BT65" s="67" t="str">
        <f t="shared" si="29"/>
        <v/>
      </c>
    </row>
    <row r="66" spans="1:72" s="36" customFormat="1" ht="15.75" customHeight="1" x14ac:dyDescent="0.25">
      <c r="A66" s="37"/>
      <c r="B66" s="37"/>
      <c r="C66" s="204"/>
      <c r="D66" s="205"/>
      <c r="E66" s="205"/>
      <c r="F66" s="205"/>
      <c r="G66" s="205"/>
      <c r="H66" s="205"/>
      <c r="I66" s="205"/>
      <c r="J66" s="205"/>
      <c r="K66" s="205"/>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06"/>
      <c r="AI66" s="206"/>
      <c r="AJ66" s="206"/>
      <c r="AK66" s="206"/>
      <c r="AL66" s="206"/>
      <c r="AM66" s="206"/>
      <c r="AN66" s="206"/>
      <c r="AO66" s="206"/>
      <c r="AP66" s="206"/>
      <c r="AQ66" s="206"/>
      <c r="AR66" s="207"/>
      <c r="AS66" s="207"/>
      <c r="AT66" s="207"/>
      <c r="AU66" s="225"/>
      <c r="AV66" s="225"/>
      <c r="AW66" s="225"/>
      <c r="AX66" s="225"/>
      <c r="AY66" s="225"/>
      <c r="AZ66" s="219" t="str">
        <f t="shared" si="28"/>
        <v/>
      </c>
      <c r="BA66" s="220"/>
      <c r="BB66" s="220"/>
      <c r="BC66" s="221"/>
      <c r="BD66" s="37"/>
      <c r="BE66" s="37"/>
      <c r="BG66" s="65" t="str">
        <f t="shared" si="17"/>
        <v>N/A</v>
      </c>
      <c r="BH66" s="65" t="str">
        <f t="shared" si="18"/>
        <v>N/A</v>
      </c>
      <c r="BI66" s="65" t="str">
        <f t="shared" si="19"/>
        <v>N/A</v>
      </c>
      <c r="BJ66" s="65" t="str">
        <f t="shared" si="20"/>
        <v>N/A</v>
      </c>
      <c r="BK66" s="65" t="str">
        <f t="shared" si="21"/>
        <v>N/A</v>
      </c>
      <c r="BL66" s="65" t="str">
        <f t="shared" si="22"/>
        <v>N/A</v>
      </c>
      <c r="BM66" s="65" t="str">
        <f t="shared" si="23"/>
        <v>N/A</v>
      </c>
      <c r="BN66" s="65" t="str">
        <f t="shared" si="24"/>
        <v>N/A</v>
      </c>
      <c r="BO66" s="66">
        <f t="shared" si="25"/>
        <v>8</v>
      </c>
      <c r="BR66" s="67" t="str">
        <f t="shared" si="26"/>
        <v/>
      </c>
      <c r="BS66" s="67" t="str">
        <f t="shared" si="27"/>
        <v/>
      </c>
      <c r="BT66" s="67" t="str">
        <f t="shared" si="29"/>
        <v/>
      </c>
    </row>
    <row r="67" spans="1:72" s="36" customFormat="1" ht="15.75" customHeight="1" x14ac:dyDescent="0.25">
      <c r="A67" s="37"/>
      <c r="B67" s="37"/>
      <c r="C67" s="204"/>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6"/>
      <c r="AI67" s="206"/>
      <c r="AJ67" s="206"/>
      <c r="AK67" s="206"/>
      <c r="AL67" s="206"/>
      <c r="AM67" s="206"/>
      <c r="AN67" s="206"/>
      <c r="AO67" s="206"/>
      <c r="AP67" s="206"/>
      <c r="AQ67" s="206"/>
      <c r="AR67" s="207"/>
      <c r="AS67" s="207"/>
      <c r="AT67" s="207"/>
      <c r="AU67" s="225"/>
      <c r="AV67" s="225"/>
      <c r="AW67" s="225"/>
      <c r="AX67" s="225"/>
      <c r="AY67" s="225"/>
      <c r="AZ67" s="219" t="str">
        <f t="shared" si="28"/>
        <v/>
      </c>
      <c r="BA67" s="220"/>
      <c r="BB67" s="220"/>
      <c r="BC67" s="221"/>
      <c r="BD67" s="37"/>
      <c r="BE67" s="37"/>
      <c r="BG67" s="65" t="str">
        <f t="shared" si="17"/>
        <v>N/A</v>
      </c>
      <c r="BH67" s="65" t="str">
        <f t="shared" si="18"/>
        <v>N/A</v>
      </c>
      <c r="BI67" s="65" t="str">
        <f t="shared" si="19"/>
        <v>N/A</v>
      </c>
      <c r="BJ67" s="65" t="str">
        <f t="shared" si="20"/>
        <v>N/A</v>
      </c>
      <c r="BK67" s="65" t="str">
        <f t="shared" si="21"/>
        <v>N/A</v>
      </c>
      <c r="BL67" s="65" t="str">
        <f t="shared" si="22"/>
        <v>N/A</v>
      </c>
      <c r="BM67" s="65" t="str">
        <f t="shared" si="23"/>
        <v>N/A</v>
      </c>
      <c r="BN67" s="65" t="str">
        <f t="shared" si="24"/>
        <v>N/A</v>
      </c>
      <c r="BO67" s="66">
        <f t="shared" si="25"/>
        <v>8</v>
      </c>
      <c r="BR67" s="67" t="str">
        <f t="shared" si="26"/>
        <v/>
      </c>
      <c r="BS67" s="67" t="str">
        <f t="shared" si="27"/>
        <v/>
      </c>
      <c r="BT67" s="67" t="str">
        <f t="shared" si="29"/>
        <v/>
      </c>
    </row>
    <row r="68" spans="1:72" s="36" customFormat="1" ht="15.75" customHeight="1" x14ac:dyDescent="0.25">
      <c r="A68" s="37"/>
      <c r="B68" s="37"/>
      <c r="C68" s="204"/>
      <c r="D68" s="205"/>
      <c r="E68" s="205"/>
      <c r="F68" s="205"/>
      <c r="G68" s="205"/>
      <c r="H68" s="205"/>
      <c r="I68" s="205"/>
      <c r="J68" s="205"/>
      <c r="K68" s="205"/>
      <c r="L68" s="205"/>
      <c r="M68" s="205"/>
      <c r="N68" s="205"/>
      <c r="O68" s="205"/>
      <c r="P68" s="205"/>
      <c r="Q68" s="205"/>
      <c r="R68" s="205"/>
      <c r="S68" s="205"/>
      <c r="T68" s="205"/>
      <c r="U68" s="205" t="s">
        <v>25</v>
      </c>
      <c r="V68" s="205"/>
      <c r="W68" s="205"/>
      <c r="X68" s="205"/>
      <c r="Y68" s="205"/>
      <c r="Z68" s="205"/>
      <c r="AA68" s="205"/>
      <c r="AB68" s="205"/>
      <c r="AC68" s="205"/>
      <c r="AD68" s="205"/>
      <c r="AE68" s="205"/>
      <c r="AF68" s="205"/>
      <c r="AG68" s="205"/>
      <c r="AH68" s="206"/>
      <c r="AI68" s="206"/>
      <c r="AJ68" s="206"/>
      <c r="AK68" s="206"/>
      <c r="AL68" s="206"/>
      <c r="AM68" s="206"/>
      <c r="AN68" s="206"/>
      <c r="AO68" s="206"/>
      <c r="AP68" s="206"/>
      <c r="AQ68" s="206"/>
      <c r="AR68" s="207"/>
      <c r="AS68" s="207"/>
      <c r="AT68" s="207"/>
      <c r="AU68" s="225"/>
      <c r="AV68" s="225"/>
      <c r="AW68" s="225"/>
      <c r="AX68" s="225"/>
      <c r="AY68" s="225"/>
      <c r="AZ68" s="219" t="str">
        <f t="shared" si="28"/>
        <v/>
      </c>
      <c r="BA68" s="220"/>
      <c r="BB68" s="220"/>
      <c r="BC68" s="221"/>
      <c r="BD68" s="37"/>
      <c r="BE68" s="37"/>
      <c r="BG68" s="65" t="str">
        <f t="shared" si="17"/>
        <v>N/A</v>
      </c>
      <c r="BH68" s="65" t="str">
        <f t="shared" si="18"/>
        <v>N/A</v>
      </c>
      <c r="BI68" s="65" t="str">
        <f t="shared" si="19"/>
        <v>N/A</v>
      </c>
      <c r="BJ68" s="65" t="str">
        <f t="shared" si="20"/>
        <v>N/A</v>
      </c>
      <c r="BK68" s="65" t="str">
        <f t="shared" si="21"/>
        <v>N/A</v>
      </c>
      <c r="BL68" s="65" t="str">
        <f t="shared" si="22"/>
        <v>N/A</v>
      </c>
      <c r="BM68" s="65" t="str">
        <f t="shared" si="23"/>
        <v>N/A</v>
      </c>
      <c r="BN68" s="65" t="str">
        <f t="shared" si="24"/>
        <v>N/A</v>
      </c>
      <c r="BO68" s="66">
        <f t="shared" si="25"/>
        <v>8</v>
      </c>
      <c r="BR68" s="67" t="str">
        <f t="shared" si="26"/>
        <v/>
      </c>
      <c r="BS68" s="67" t="str">
        <f t="shared" si="27"/>
        <v/>
      </c>
      <c r="BT68" s="67" t="str">
        <f t="shared" si="29"/>
        <v/>
      </c>
    </row>
    <row r="69" spans="1:72" s="36" customFormat="1" ht="15.75" customHeight="1" x14ac:dyDescent="0.25">
      <c r="A69" s="37"/>
      <c r="B69" s="37"/>
      <c r="C69" s="204"/>
      <c r="D69" s="205"/>
      <c r="E69" s="205"/>
      <c r="F69" s="205"/>
      <c r="G69" s="205"/>
      <c r="H69" s="205"/>
      <c r="I69" s="205"/>
      <c r="J69" s="205"/>
      <c r="K69" s="205"/>
      <c r="L69" s="205"/>
      <c r="M69" s="205"/>
      <c r="N69" s="205"/>
      <c r="O69" s="205"/>
      <c r="P69" s="205"/>
      <c r="Q69" s="205"/>
      <c r="R69" s="205"/>
      <c r="S69" s="205"/>
      <c r="T69" s="205"/>
      <c r="U69" s="205"/>
      <c r="V69" s="205"/>
      <c r="W69" s="205"/>
      <c r="X69" s="205"/>
      <c r="Y69" s="205"/>
      <c r="Z69" s="205"/>
      <c r="AA69" s="205"/>
      <c r="AB69" s="205"/>
      <c r="AC69" s="205"/>
      <c r="AD69" s="205"/>
      <c r="AE69" s="205"/>
      <c r="AF69" s="205"/>
      <c r="AG69" s="205"/>
      <c r="AH69" s="206"/>
      <c r="AI69" s="206"/>
      <c r="AJ69" s="206"/>
      <c r="AK69" s="206"/>
      <c r="AL69" s="206"/>
      <c r="AM69" s="206"/>
      <c r="AN69" s="206"/>
      <c r="AO69" s="206"/>
      <c r="AP69" s="206"/>
      <c r="AQ69" s="206"/>
      <c r="AR69" s="207"/>
      <c r="AS69" s="207"/>
      <c r="AT69" s="207"/>
      <c r="AU69" s="225"/>
      <c r="AV69" s="225"/>
      <c r="AW69" s="225"/>
      <c r="AX69" s="225"/>
      <c r="AY69" s="225"/>
      <c r="AZ69" s="219" t="str">
        <f t="shared" si="28"/>
        <v/>
      </c>
      <c r="BA69" s="220"/>
      <c r="BB69" s="220"/>
      <c r="BC69" s="221"/>
      <c r="BD69" s="37"/>
      <c r="BE69" s="37"/>
      <c r="BG69" s="65" t="str">
        <f t="shared" si="17"/>
        <v>N/A</v>
      </c>
      <c r="BH69" s="65" t="str">
        <f t="shared" si="18"/>
        <v>N/A</v>
      </c>
      <c r="BI69" s="65" t="str">
        <f t="shared" si="19"/>
        <v>N/A</v>
      </c>
      <c r="BJ69" s="65" t="str">
        <f t="shared" si="20"/>
        <v>N/A</v>
      </c>
      <c r="BK69" s="65" t="str">
        <f t="shared" si="21"/>
        <v>N/A</v>
      </c>
      <c r="BL69" s="65" t="str">
        <f t="shared" si="22"/>
        <v>N/A</v>
      </c>
      <c r="BM69" s="65" t="str">
        <f t="shared" si="23"/>
        <v>N/A</v>
      </c>
      <c r="BN69" s="65" t="str">
        <f t="shared" si="24"/>
        <v>N/A</v>
      </c>
      <c r="BO69" s="66">
        <f t="shared" si="25"/>
        <v>8</v>
      </c>
      <c r="BR69" s="67" t="str">
        <f t="shared" si="26"/>
        <v/>
      </c>
      <c r="BS69" s="67" t="str">
        <f t="shared" si="27"/>
        <v/>
      </c>
      <c r="BT69" s="67" t="str">
        <f t="shared" si="29"/>
        <v/>
      </c>
    </row>
    <row r="70" spans="1:72" s="36" customFormat="1" ht="15.75" customHeight="1" x14ac:dyDescent="0.25">
      <c r="A70" s="37"/>
      <c r="B70" s="37"/>
      <c r="C70" s="204"/>
      <c r="D70" s="205"/>
      <c r="E70" s="205"/>
      <c r="F70" s="205"/>
      <c r="G70" s="205"/>
      <c r="H70" s="205"/>
      <c r="I70" s="205"/>
      <c r="J70" s="205"/>
      <c r="K70" s="205"/>
      <c r="L70" s="205"/>
      <c r="M70" s="205"/>
      <c r="N70" s="205"/>
      <c r="O70" s="205"/>
      <c r="P70" s="205"/>
      <c r="Q70" s="205"/>
      <c r="R70" s="205"/>
      <c r="S70" s="205"/>
      <c r="T70" s="205"/>
      <c r="U70" s="205"/>
      <c r="V70" s="205"/>
      <c r="W70" s="205"/>
      <c r="X70" s="205"/>
      <c r="Y70" s="205"/>
      <c r="Z70" s="205"/>
      <c r="AA70" s="205"/>
      <c r="AB70" s="205"/>
      <c r="AC70" s="205"/>
      <c r="AD70" s="205"/>
      <c r="AE70" s="205"/>
      <c r="AF70" s="205"/>
      <c r="AG70" s="205"/>
      <c r="AH70" s="206"/>
      <c r="AI70" s="206"/>
      <c r="AJ70" s="206"/>
      <c r="AK70" s="206"/>
      <c r="AL70" s="206"/>
      <c r="AM70" s="206"/>
      <c r="AN70" s="206"/>
      <c r="AO70" s="206"/>
      <c r="AP70" s="206"/>
      <c r="AQ70" s="206"/>
      <c r="AR70" s="207"/>
      <c r="AS70" s="207"/>
      <c r="AT70" s="207"/>
      <c r="AU70" s="225"/>
      <c r="AV70" s="225"/>
      <c r="AW70" s="225"/>
      <c r="AX70" s="225"/>
      <c r="AY70" s="225"/>
      <c r="AZ70" s="219" t="str">
        <f t="shared" si="28"/>
        <v/>
      </c>
      <c r="BA70" s="220"/>
      <c r="BB70" s="220"/>
      <c r="BC70" s="221"/>
      <c r="BD70" s="37"/>
      <c r="BE70" s="37"/>
      <c r="BG70" s="65" t="str">
        <f t="shared" si="17"/>
        <v>N/A</v>
      </c>
      <c r="BH70" s="65" t="str">
        <f t="shared" si="18"/>
        <v>N/A</v>
      </c>
      <c r="BI70" s="65" t="str">
        <f t="shared" si="19"/>
        <v>N/A</v>
      </c>
      <c r="BJ70" s="65" t="str">
        <f t="shared" si="20"/>
        <v>N/A</v>
      </c>
      <c r="BK70" s="65" t="str">
        <f t="shared" si="21"/>
        <v>N/A</v>
      </c>
      <c r="BL70" s="65" t="str">
        <f t="shared" si="22"/>
        <v>N/A</v>
      </c>
      <c r="BM70" s="65" t="str">
        <f t="shared" si="23"/>
        <v>N/A</v>
      </c>
      <c r="BN70" s="65" t="str">
        <f t="shared" si="24"/>
        <v>N/A</v>
      </c>
      <c r="BO70" s="66">
        <f t="shared" si="25"/>
        <v>8</v>
      </c>
      <c r="BR70" s="67" t="str">
        <f t="shared" si="26"/>
        <v/>
      </c>
      <c r="BS70" s="67" t="str">
        <f t="shared" si="27"/>
        <v/>
      </c>
      <c r="BT70" s="67" t="str">
        <f t="shared" si="29"/>
        <v/>
      </c>
    </row>
    <row r="71" spans="1:72" s="36" customFormat="1" ht="15.75" customHeight="1" x14ac:dyDescent="0.25">
      <c r="A71" s="37"/>
      <c r="B71" s="37"/>
      <c r="C71" s="204"/>
      <c r="D71" s="205"/>
      <c r="E71" s="205"/>
      <c r="F71" s="205"/>
      <c r="G71" s="205"/>
      <c r="H71" s="205"/>
      <c r="I71" s="205"/>
      <c r="J71" s="205"/>
      <c r="K71" s="205"/>
      <c r="L71" s="205"/>
      <c r="M71" s="205"/>
      <c r="N71" s="205"/>
      <c r="O71" s="205"/>
      <c r="P71" s="205"/>
      <c r="Q71" s="205"/>
      <c r="R71" s="205"/>
      <c r="S71" s="205"/>
      <c r="T71" s="205"/>
      <c r="U71" s="205"/>
      <c r="V71" s="205"/>
      <c r="W71" s="205"/>
      <c r="X71" s="205"/>
      <c r="Y71" s="205"/>
      <c r="Z71" s="205"/>
      <c r="AA71" s="205"/>
      <c r="AB71" s="205"/>
      <c r="AC71" s="205"/>
      <c r="AD71" s="205"/>
      <c r="AE71" s="205"/>
      <c r="AF71" s="205"/>
      <c r="AG71" s="205"/>
      <c r="AH71" s="206"/>
      <c r="AI71" s="206"/>
      <c r="AJ71" s="206"/>
      <c r="AK71" s="206"/>
      <c r="AL71" s="206"/>
      <c r="AM71" s="206"/>
      <c r="AN71" s="206"/>
      <c r="AO71" s="206"/>
      <c r="AP71" s="206"/>
      <c r="AQ71" s="206"/>
      <c r="AR71" s="207"/>
      <c r="AS71" s="207"/>
      <c r="AT71" s="207"/>
      <c r="AU71" s="225"/>
      <c r="AV71" s="225"/>
      <c r="AW71" s="225"/>
      <c r="AX71" s="225"/>
      <c r="AY71" s="225"/>
      <c r="AZ71" s="219" t="str">
        <f t="shared" si="28"/>
        <v/>
      </c>
      <c r="BA71" s="220"/>
      <c r="BB71" s="220"/>
      <c r="BC71" s="221"/>
      <c r="BD71" s="37"/>
      <c r="BE71" s="37"/>
      <c r="BG71" s="65" t="str">
        <f t="shared" si="17"/>
        <v>N/A</v>
      </c>
      <c r="BH71" s="65" t="str">
        <f t="shared" si="18"/>
        <v>N/A</v>
      </c>
      <c r="BI71" s="65" t="str">
        <f t="shared" si="19"/>
        <v>N/A</v>
      </c>
      <c r="BJ71" s="65" t="str">
        <f t="shared" si="20"/>
        <v>N/A</v>
      </c>
      <c r="BK71" s="65" t="str">
        <f t="shared" si="21"/>
        <v>N/A</v>
      </c>
      <c r="BL71" s="65" t="str">
        <f t="shared" si="22"/>
        <v>N/A</v>
      </c>
      <c r="BM71" s="65" t="str">
        <f t="shared" si="23"/>
        <v>N/A</v>
      </c>
      <c r="BN71" s="65" t="str">
        <f t="shared" si="24"/>
        <v>N/A</v>
      </c>
      <c r="BO71" s="66">
        <f t="shared" si="25"/>
        <v>8</v>
      </c>
      <c r="BR71" s="67" t="str">
        <f t="shared" si="26"/>
        <v/>
      </c>
      <c r="BS71" s="67" t="str">
        <f t="shared" si="27"/>
        <v/>
      </c>
      <c r="BT71" s="67" t="str">
        <f t="shared" si="29"/>
        <v/>
      </c>
    </row>
    <row r="72" spans="1:72" s="36" customFormat="1" ht="15.75" customHeight="1" x14ac:dyDescent="0.25">
      <c r="A72" s="37"/>
      <c r="B72" s="37"/>
      <c r="C72" s="204"/>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6"/>
      <c r="AI72" s="206"/>
      <c r="AJ72" s="206"/>
      <c r="AK72" s="206"/>
      <c r="AL72" s="206"/>
      <c r="AM72" s="206"/>
      <c r="AN72" s="206"/>
      <c r="AO72" s="206"/>
      <c r="AP72" s="206"/>
      <c r="AQ72" s="206"/>
      <c r="AR72" s="207"/>
      <c r="AS72" s="207"/>
      <c r="AT72" s="207"/>
      <c r="AU72" s="225"/>
      <c r="AV72" s="225"/>
      <c r="AW72" s="225"/>
      <c r="AX72" s="225"/>
      <c r="AY72" s="225"/>
      <c r="AZ72" s="219" t="str">
        <f t="shared" si="28"/>
        <v/>
      </c>
      <c r="BA72" s="220"/>
      <c r="BB72" s="220"/>
      <c r="BC72" s="221"/>
      <c r="BD72" s="37"/>
      <c r="BE72" s="37"/>
      <c r="BG72" s="65" t="str">
        <f t="shared" si="17"/>
        <v>N/A</v>
      </c>
      <c r="BH72" s="65" t="str">
        <f t="shared" si="18"/>
        <v>N/A</v>
      </c>
      <c r="BI72" s="65" t="str">
        <f t="shared" si="19"/>
        <v>N/A</v>
      </c>
      <c r="BJ72" s="65" t="str">
        <f t="shared" si="20"/>
        <v>N/A</v>
      </c>
      <c r="BK72" s="65" t="str">
        <f t="shared" si="21"/>
        <v>N/A</v>
      </c>
      <c r="BL72" s="65" t="str">
        <f t="shared" si="22"/>
        <v>N/A</v>
      </c>
      <c r="BM72" s="65" t="str">
        <f t="shared" si="23"/>
        <v>N/A</v>
      </c>
      <c r="BN72" s="65" t="str">
        <f t="shared" si="24"/>
        <v>N/A</v>
      </c>
      <c r="BO72" s="66">
        <f t="shared" si="25"/>
        <v>8</v>
      </c>
      <c r="BR72" s="67" t="str">
        <f t="shared" si="26"/>
        <v/>
      </c>
      <c r="BS72" s="67" t="str">
        <f t="shared" si="27"/>
        <v/>
      </c>
      <c r="BT72" s="67" t="str">
        <f t="shared" si="29"/>
        <v/>
      </c>
    </row>
    <row r="73" spans="1:72" s="36" customFormat="1" ht="15.75" customHeight="1" x14ac:dyDescent="0.25">
      <c r="A73" s="37"/>
      <c r="B73" s="37"/>
      <c r="C73" s="204"/>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6"/>
      <c r="AI73" s="206"/>
      <c r="AJ73" s="206"/>
      <c r="AK73" s="206"/>
      <c r="AL73" s="206"/>
      <c r="AM73" s="206"/>
      <c r="AN73" s="206"/>
      <c r="AO73" s="206"/>
      <c r="AP73" s="206"/>
      <c r="AQ73" s="206"/>
      <c r="AR73" s="207"/>
      <c r="AS73" s="207"/>
      <c r="AT73" s="207"/>
      <c r="AU73" s="225"/>
      <c r="AV73" s="225"/>
      <c r="AW73" s="225"/>
      <c r="AX73" s="225"/>
      <c r="AY73" s="225"/>
      <c r="AZ73" s="219" t="str">
        <f t="shared" si="28"/>
        <v/>
      </c>
      <c r="BA73" s="220"/>
      <c r="BB73" s="220"/>
      <c r="BC73" s="221"/>
      <c r="BD73" s="37"/>
      <c r="BE73" s="37"/>
      <c r="BG73" s="65" t="str">
        <f t="shared" si="17"/>
        <v>N/A</v>
      </c>
      <c r="BH73" s="65" t="str">
        <f t="shared" si="18"/>
        <v>N/A</v>
      </c>
      <c r="BI73" s="65" t="str">
        <f t="shared" si="19"/>
        <v>N/A</v>
      </c>
      <c r="BJ73" s="65" t="str">
        <f t="shared" si="20"/>
        <v>N/A</v>
      </c>
      <c r="BK73" s="65" t="str">
        <f t="shared" si="21"/>
        <v>N/A</v>
      </c>
      <c r="BL73" s="65" t="str">
        <f t="shared" si="22"/>
        <v>N/A</v>
      </c>
      <c r="BM73" s="65" t="str">
        <f t="shared" si="23"/>
        <v>N/A</v>
      </c>
      <c r="BN73" s="65" t="str">
        <f t="shared" si="24"/>
        <v>N/A</v>
      </c>
      <c r="BO73" s="66">
        <f t="shared" si="25"/>
        <v>8</v>
      </c>
      <c r="BR73" s="67" t="str">
        <f t="shared" si="26"/>
        <v/>
      </c>
      <c r="BS73" s="67" t="str">
        <f t="shared" si="27"/>
        <v/>
      </c>
      <c r="BT73" s="67" t="str">
        <f t="shared" si="29"/>
        <v/>
      </c>
    </row>
    <row r="74" spans="1:72" s="36" customFormat="1" ht="15.75" customHeight="1" x14ac:dyDescent="0.25">
      <c r="A74" s="37"/>
      <c r="B74" s="37"/>
      <c r="C74" s="204"/>
      <c r="D74" s="205"/>
      <c r="E74" s="205"/>
      <c r="F74" s="205"/>
      <c r="G74" s="205"/>
      <c r="H74" s="205"/>
      <c r="I74" s="205"/>
      <c r="J74" s="205"/>
      <c r="K74" s="205"/>
      <c r="L74" s="205"/>
      <c r="M74" s="205"/>
      <c r="N74" s="205"/>
      <c r="O74" s="205"/>
      <c r="P74" s="205"/>
      <c r="Q74" s="205"/>
      <c r="R74" s="205"/>
      <c r="S74" s="205"/>
      <c r="T74" s="205"/>
      <c r="U74" s="205"/>
      <c r="V74" s="205"/>
      <c r="W74" s="205"/>
      <c r="X74" s="205"/>
      <c r="Y74" s="205"/>
      <c r="Z74" s="205"/>
      <c r="AA74" s="205"/>
      <c r="AB74" s="205"/>
      <c r="AC74" s="205"/>
      <c r="AD74" s="205"/>
      <c r="AE74" s="205"/>
      <c r="AF74" s="205"/>
      <c r="AG74" s="205"/>
      <c r="AH74" s="206"/>
      <c r="AI74" s="206"/>
      <c r="AJ74" s="206"/>
      <c r="AK74" s="206"/>
      <c r="AL74" s="206"/>
      <c r="AM74" s="206"/>
      <c r="AN74" s="206"/>
      <c r="AO74" s="206"/>
      <c r="AP74" s="206"/>
      <c r="AQ74" s="206"/>
      <c r="AR74" s="207"/>
      <c r="AS74" s="207"/>
      <c r="AT74" s="207"/>
      <c r="AU74" s="225"/>
      <c r="AV74" s="225"/>
      <c r="AW74" s="225"/>
      <c r="AX74" s="225"/>
      <c r="AY74" s="225"/>
      <c r="AZ74" s="219" t="str">
        <f t="shared" si="28"/>
        <v/>
      </c>
      <c r="BA74" s="220"/>
      <c r="BB74" s="220"/>
      <c r="BC74" s="221"/>
      <c r="BD74" s="37"/>
      <c r="BE74" s="37"/>
      <c r="BG74" s="65" t="str">
        <f t="shared" si="17"/>
        <v>N/A</v>
      </c>
      <c r="BH74" s="65" t="str">
        <f t="shared" si="18"/>
        <v>N/A</v>
      </c>
      <c r="BI74" s="65" t="str">
        <f t="shared" si="19"/>
        <v>N/A</v>
      </c>
      <c r="BJ74" s="65" t="str">
        <f t="shared" si="20"/>
        <v>N/A</v>
      </c>
      <c r="BK74" s="65" t="str">
        <f t="shared" si="21"/>
        <v>N/A</v>
      </c>
      <c r="BL74" s="65" t="str">
        <f t="shared" si="22"/>
        <v>N/A</v>
      </c>
      <c r="BM74" s="65" t="str">
        <f t="shared" si="23"/>
        <v>N/A</v>
      </c>
      <c r="BN74" s="65" t="str">
        <f t="shared" si="24"/>
        <v>N/A</v>
      </c>
      <c r="BO74" s="66">
        <f t="shared" si="25"/>
        <v>8</v>
      </c>
      <c r="BR74" s="67" t="str">
        <f t="shared" si="26"/>
        <v/>
      </c>
      <c r="BS74" s="67" t="str">
        <f t="shared" si="27"/>
        <v/>
      </c>
      <c r="BT74" s="67" t="str">
        <f t="shared" si="29"/>
        <v/>
      </c>
    </row>
    <row r="75" spans="1:72" s="36" customFormat="1" ht="15.75" customHeight="1" x14ac:dyDescent="0.25">
      <c r="A75" s="37"/>
      <c r="B75" s="37"/>
      <c r="C75" s="204"/>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6"/>
      <c r="AI75" s="206"/>
      <c r="AJ75" s="206"/>
      <c r="AK75" s="206"/>
      <c r="AL75" s="206"/>
      <c r="AM75" s="206"/>
      <c r="AN75" s="206"/>
      <c r="AO75" s="206"/>
      <c r="AP75" s="206"/>
      <c r="AQ75" s="206"/>
      <c r="AR75" s="207"/>
      <c r="AS75" s="207"/>
      <c r="AT75" s="207"/>
      <c r="AU75" s="225"/>
      <c r="AV75" s="225"/>
      <c r="AW75" s="225"/>
      <c r="AX75" s="225"/>
      <c r="AY75" s="225"/>
      <c r="AZ75" s="219" t="str">
        <f t="shared" si="28"/>
        <v/>
      </c>
      <c r="BA75" s="220"/>
      <c r="BB75" s="220"/>
      <c r="BC75" s="221"/>
      <c r="BD75" s="37"/>
      <c r="BE75" s="37"/>
      <c r="BG75" s="65" t="str">
        <f t="shared" si="17"/>
        <v>N/A</v>
      </c>
      <c r="BH75" s="65" t="str">
        <f t="shared" si="18"/>
        <v>N/A</v>
      </c>
      <c r="BI75" s="65" t="str">
        <f t="shared" si="19"/>
        <v>N/A</v>
      </c>
      <c r="BJ75" s="65" t="str">
        <f t="shared" si="20"/>
        <v>N/A</v>
      </c>
      <c r="BK75" s="65" t="str">
        <f t="shared" si="21"/>
        <v>N/A</v>
      </c>
      <c r="BL75" s="65" t="str">
        <f t="shared" si="22"/>
        <v>N/A</v>
      </c>
      <c r="BM75" s="65" t="str">
        <f t="shared" si="23"/>
        <v>N/A</v>
      </c>
      <c r="BN75" s="65" t="str">
        <f t="shared" si="24"/>
        <v>N/A</v>
      </c>
      <c r="BO75" s="66">
        <f t="shared" si="25"/>
        <v>8</v>
      </c>
      <c r="BR75" s="67" t="str">
        <f t="shared" si="26"/>
        <v/>
      </c>
      <c r="BS75" s="67" t="str">
        <f t="shared" si="27"/>
        <v/>
      </c>
      <c r="BT75" s="67" t="str">
        <f t="shared" si="29"/>
        <v/>
      </c>
    </row>
    <row r="76" spans="1:72" s="36" customFormat="1" ht="15.75" customHeight="1" x14ac:dyDescent="0.25">
      <c r="A76" s="37"/>
      <c r="B76" s="37"/>
      <c r="C76" s="204"/>
      <c r="D76" s="205"/>
      <c r="E76" s="205"/>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c r="AD76" s="205"/>
      <c r="AE76" s="205"/>
      <c r="AF76" s="205"/>
      <c r="AG76" s="205"/>
      <c r="AH76" s="206"/>
      <c r="AI76" s="206"/>
      <c r="AJ76" s="206"/>
      <c r="AK76" s="206"/>
      <c r="AL76" s="206"/>
      <c r="AM76" s="206"/>
      <c r="AN76" s="206"/>
      <c r="AO76" s="206"/>
      <c r="AP76" s="206"/>
      <c r="AQ76" s="206"/>
      <c r="AR76" s="207"/>
      <c r="AS76" s="207"/>
      <c r="AT76" s="207"/>
      <c r="AU76" s="225"/>
      <c r="AV76" s="225"/>
      <c r="AW76" s="225"/>
      <c r="AX76" s="225"/>
      <c r="AY76" s="225"/>
      <c r="AZ76" s="219" t="str">
        <f t="shared" si="28"/>
        <v/>
      </c>
      <c r="BA76" s="220"/>
      <c r="BB76" s="220"/>
      <c r="BC76" s="221"/>
      <c r="BD76" s="37"/>
      <c r="BE76" s="37"/>
      <c r="BG76" s="65" t="str">
        <f t="shared" si="17"/>
        <v>N/A</v>
      </c>
      <c r="BH76" s="65" t="str">
        <f t="shared" si="18"/>
        <v>N/A</v>
      </c>
      <c r="BI76" s="65" t="str">
        <f t="shared" si="19"/>
        <v>N/A</v>
      </c>
      <c r="BJ76" s="65" t="str">
        <f t="shared" si="20"/>
        <v>N/A</v>
      </c>
      <c r="BK76" s="65" t="str">
        <f t="shared" si="21"/>
        <v>N/A</v>
      </c>
      <c r="BL76" s="65" t="str">
        <f t="shared" si="22"/>
        <v>N/A</v>
      </c>
      <c r="BM76" s="65" t="str">
        <f t="shared" si="23"/>
        <v>N/A</v>
      </c>
      <c r="BN76" s="65" t="str">
        <f t="shared" si="24"/>
        <v>N/A</v>
      </c>
      <c r="BO76" s="66">
        <f t="shared" si="25"/>
        <v>8</v>
      </c>
      <c r="BR76" s="67" t="str">
        <f t="shared" si="26"/>
        <v/>
      </c>
      <c r="BS76" s="67" t="str">
        <f t="shared" si="27"/>
        <v/>
      </c>
      <c r="BT76" s="67" t="str">
        <f t="shared" si="29"/>
        <v/>
      </c>
    </row>
    <row r="77" spans="1:72" s="36" customFormat="1" ht="15.75" customHeight="1" x14ac:dyDescent="0.25">
      <c r="A77" s="37"/>
      <c r="B77" s="37"/>
      <c r="C77" s="204"/>
      <c r="D77" s="205"/>
      <c r="E77" s="205"/>
      <c r="F77" s="205"/>
      <c r="G77" s="205"/>
      <c r="H77" s="205"/>
      <c r="I77" s="205"/>
      <c r="J77" s="205"/>
      <c r="K77" s="205"/>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6"/>
      <c r="AI77" s="206"/>
      <c r="AJ77" s="206"/>
      <c r="AK77" s="206"/>
      <c r="AL77" s="206"/>
      <c r="AM77" s="206"/>
      <c r="AN77" s="206"/>
      <c r="AO77" s="206"/>
      <c r="AP77" s="206"/>
      <c r="AQ77" s="206"/>
      <c r="AR77" s="207"/>
      <c r="AS77" s="207"/>
      <c r="AT77" s="207"/>
      <c r="AU77" s="225"/>
      <c r="AV77" s="225"/>
      <c r="AW77" s="225"/>
      <c r="AX77" s="225"/>
      <c r="AY77" s="225"/>
      <c r="AZ77" s="219" t="str">
        <f t="shared" si="28"/>
        <v/>
      </c>
      <c r="BA77" s="220"/>
      <c r="BB77" s="220"/>
      <c r="BC77" s="221"/>
      <c r="BD77" s="37"/>
      <c r="BE77" s="37"/>
      <c r="BG77" s="65" t="str">
        <f t="shared" si="17"/>
        <v>N/A</v>
      </c>
      <c r="BH77" s="65" t="str">
        <f t="shared" si="18"/>
        <v>N/A</v>
      </c>
      <c r="BI77" s="65" t="str">
        <f t="shared" si="19"/>
        <v>N/A</v>
      </c>
      <c r="BJ77" s="65" t="str">
        <f t="shared" si="20"/>
        <v>N/A</v>
      </c>
      <c r="BK77" s="65" t="str">
        <f t="shared" si="21"/>
        <v>N/A</v>
      </c>
      <c r="BL77" s="65" t="str">
        <f t="shared" si="22"/>
        <v>N/A</v>
      </c>
      <c r="BM77" s="65" t="str">
        <f t="shared" si="23"/>
        <v>N/A</v>
      </c>
      <c r="BN77" s="65" t="str">
        <f t="shared" si="24"/>
        <v>N/A</v>
      </c>
      <c r="BO77" s="66">
        <f t="shared" si="25"/>
        <v>8</v>
      </c>
      <c r="BR77" s="67" t="str">
        <f t="shared" si="26"/>
        <v/>
      </c>
      <c r="BS77" s="67" t="str">
        <f t="shared" si="27"/>
        <v/>
      </c>
      <c r="BT77" s="67" t="str">
        <f t="shared" si="29"/>
        <v/>
      </c>
    </row>
    <row r="78" spans="1:72" s="36" customFormat="1" ht="15.75" customHeight="1" x14ac:dyDescent="0.25">
      <c r="A78" s="37"/>
      <c r="B78" s="37"/>
      <c r="C78" s="204"/>
      <c r="D78" s="205"/>
      <c r="E78" s="205"/>
      <c r="F78" s="205"/>
      <c r="G78" s="205"/>
      <c r="H78" s="205"/>
      <c r="I78" s="205"/>
      <c r="J78" s="205"/>
      <c r="K78" s="205"/>
      <c r="L78" s="205"/>
      <c r="M78" s="205"/>
      <c r="N78" s="205"/>
      <c r="O78" s="205"/>
      <c r="P78" s="205"/>
      <c r="Q78" s="205"/>
      <c r="R78" s="205"/>
      <c r="S78" s="205"/>
      <c r="T78" s="205"/>
      <c r="U78" s="205"/>
      <c r="V78" s="205"/>
      <c r="W78" s="205"/>
      <c r="X78" s="205"/>
      <c r="Y78" s="205"/>
      <c r="Z78" s="205"/>
      <c r="AA78" s="205"/>
      <c r="AB78" s="205"/>
      <c r="AC78" s="205"/>
      <c r="AD78" s="205"/>
      <c r="AE78" s="205"/>
      <c r="AF78" s="205"/>
      <c r="AG78" s="205"/>
      <c r="AH78" s="206"/>
      <c r="AI78" s="206"/>
      <c r="AJ78" s="206"/>
      <c r="AK78" s="206"/>
      <c r="AL78" s="206"/>
      <c r="AM78" s="206"/>
      <c r="AN78" s="206"/>
      <c r="AO78" s="206"/>
      <c r="AP78" s="206"/>
      <c r="AQ78" s="206"/>
      <c r="AR78" s="207"/>
      <c r="AS78" s="207"/>
      <c r="AT78" s="207"/>
      <c r="AU78" s="225"/>
      <c r="AV78" s="225"/>
      <c r="AW78" s="225"/>
      <c r="AX78" s="225"/>
      <c r="AY78" s="225"/>
      <c r="AZ78" s="219" t="str">
        <f t="shared" si="28"/>
        <v/>
      </c>
      <c r="BA78" s="220"/>
      <c r="BB78" s="220"/>
      <c r="BC78" s="221"/>
      <c r="BD78" s="37"/>
      <c r="BE78" s="37"/>
      <c r="BG78" s="65" t="str">
        <f t="shared" si="17"/>
        <v>N/A</v>
      </c>
      <c r="BH78" s="65" t="str">
        <f t="shared" si="18"/>
        <v>N/A</v>
      </c>
      <c r="BI78" s="65" t="str">
        <f t="shared" si="19"/>
        <v>N/A</v>
      </c>
      <c r="BJ78" s="65" t="str">
        <f t="shared" si="20"/>
        <v>N/A</v>
      </c>
      <c r="BK78" s="65" t="str">
        <f t="shared" si="21"/>
        <v>N/A</v>
      </c>
      <c r="BL78" s="65" t="str">
        <f t="shared" si="22"/>
        <v>N/A</v>
      </c>
      <c r="BM78" s="65" t="str">
        <f t="shared" si="23"/>
        <v>N/A</v>
      </c>
      <c r="BN78" s="65" t="str">
        <f t="shared" si="24"/>
        <v>N/A</v>
      </c>
      <c r="BO78" s="66">
        <f t="shared" si="25"/>
        <v>8</v>
      </c>
      <c r="BR78" s="67" t="str">
        <f t="shared" si="26"/>
        <v/>
      </c>
      <c r="BS78" s="67" t="str">
        <f t="shared" si="27"/>
        <v/>
      </c>
      <c r="BT78" s="67" t="str">
        <f t="shared" si="29"/>
        <v/>
      </c>
    </row>
    <row r="79" spans="1:72" s="36" customFormat="1" ht="15.75" customHeight="1" x14ac:dyDescent="0.25">
      <c r="A79" s="37"/>
      <c r="B79" s="37"/>
      <c r="C79" s="204"/>
      <c r="D79" s="205"/>
      <c r="E79" s="205"/>
      <c r="F79" s="205"/>
      <c r="G79" s="205"/>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6"/>
      <c r="AI79" s="206"/>
      <c r="AJ79" s="206"/>
      <c r="AK79" s="206"/>
      <c r="AL79" s="206"/>
      <c r="AM79" s="206"/>
      <c r="AN79" s="206"/>
      <c r="AO79" s="206"/>
      <c r="AP79" s="206"/>
      <c r="AQ79" s="206"/>
      <c r="AR79" s="207"/>
      <c r="AS79" s="207"/>
      <c r="AT79" s="207"/>
      <c r="AU79" s="225"/>
      <c r="AV79" s="225"/>
      <c r="AW79" s="225"/>
      <c r="AX79" s="225"/>
      <c r="AY79" s="225"/>
      <c r="AZ79" s="219" t="str">
        <f t="shared" si="28"/>
        <v/>
      </c>
      <c r="BA79" s="220"/>
      <c r="BB79" s="220"/>
      <c r="BC79" s="221"/>
      <c r="BD79" s="37"/>
      <c r="BE79" s="37"/>
      <c r="BG79" s="65" t="str">
        <f t="shared" si="17"/>
        <v>N/A</v>
      </c>
      <c r="BH79" s="65" t="str">
        <f t="shared" si="18"/>
        <v>N/A</v>
      </c>
      <c r="BI79" s="65" t="str">
        <f t="shared" si="19"/>
        <v>N/A</v>
      </c>
      <c r="BJ79" s="65" t="str">
        <f t="shared" si="20"/>
        <v>N/A</v>
      </c>
      <c r="BK79" s="65" t="str">
        <f t="shared" si="21"/>
        <v>N/A</v>
      </c>
      <c r="BL79" s="65" t="str">
        <f t="shared" si="22"/>
        <v>N/A</v>
      </c>
      <c r="BM79" s="65" t="str">
        <f t="shared" si="23"/>
        <v>N/A</v>
      </c>
      <c r="BN79" s="65" t="str">
        <f t="shared" si="24"/>
        <v>N/A</v>
      </c>
      <c r="BO79" s="66">
        <f t="shared" si="25"/>
        <v>8</v>
      </c>
      <c r="BR79" s="67" t="str">
        <f t="shared" si="26"/>
        <v/>
      </c>
      <c r="BS79" s="67" t="str">
        <f t="shared" si="27"/>
        <v/>
      </c>
      <c r="BT79" s="67" t="str">
        <f t="shared" si="29"/>
        <v/>
      </c>
    </row>
    <row r="80" spans="1:72" s="36" customFormat="1" ht="15.75" customHeight="1" x14ac:dyDescent="0.25">
      <c r="A80" s="37"/>
      <c r="B80" s="37"/>
      <c r="C80" s="204"/>
      <c r="D80" s="205"/>
      <c r="E80" s="205"/>
      <c r="F80" s="205"/>
      <c r="G80" s="205"/>
      <c r="H80" s="205"/>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206"/>
      <c r="AI80" s="206"/>
      <c r="AJ80" s="206"/>
      <c r="AK80" s="206"/>
      <c r="AL80" s="206"/>
      <c r="AM80" s="206"/>
      <c r="AN80" s="206"/>
      <c r="AO80" s="206"/>
      <c r="AP80" s="206"/>
      <c r="AQ80" s="206"/>
      <c r="AR80" s="207"/>
      <c r="AS80" s="207"/>
      <c r="AT80" s="207"/>
      <c r="AU80" s="225"/>
      <c r="AV80" s="225"/>
      <c r="AW80" s="225"/>
      <c r="AX80" s="225"/>
      <c r="AY80" s="225"/>
      <c r="AZ80" s="219" t="str">
        <f t="shared" si="28"/>
        <v/>
      </c>
      <c r="BA80" s="220"/>
      <c r="BB80" s="220"/>
      <c r="BC80" s="221"/>
      <c r="BD80" s="37"/>
      <c r="BE80" s="37"/>
      <c r="BG80" s="65" t="str">
        <f t="shared" si="17"/>
        <v>N/A</v>
      </c>
      <c r="BH80" s="65" t="str">
        <f t="shared" si="18"/>
        <v>N/A</v>
      </c>
      <c r="BI80" s="65" t="str">
        <f t="shared" si="19"/>
        <v>N/A</v>
      </c>
      <c r="BJ80" s="65" t="str">
        <f t="shared" si="20"/>
        <v>N/A</v>
      </c>
      <c r="BK80" s="65" t="str">
        <f t="shared" si="21"/>
        <v>N/A</v>
      </c>
      <c r="BL80" s="65" t="str">
        <f t="shared" si="22"/>
        <v>N/A</v>
      </c>
      <c r="BM80" s="65" t="str">
        <f t="shared" si="23"/>
        <v>N/A</v>
      </c>
      <c r="BN80" s="65" t="str">
        <f t="shared" si="24"/>
        <v>N/A</v>
      </c>
      <c r="BO80" s="66">
        <f t="shared" si="25"/>
        <v>8</v>
      </c>
      <c r="BR80" s="67" t="str">
        <f t="shared" si="26"/>
        <v/>
      </c>
      <c r="BS80" s="67" t="str">
        <f t="shared" si="27"/>
        <v/>
      </c>
      <c r="BT80" s="67" t="str">
        <f t="shared" si="29"/>
        <v/>
      </c>
    </row>
    <row r="81" spans="1:72" s="36" customFormat="1" ht="15.75" customHeight="1" x14ac:dyDescent="0.25">
      <c r="A81" s="37"/>
      <c r="B81" s="37"/>
      <c r="C81" s="204"/>
      <c r="D81" s="205"/>
      <c r="E81" s="205"/>
      <c r="F81" s="205"/>
      <c r="G81" s="205"/>
      <c r="H81" s="205"/>
      <c r="I81" s="205"/>
      <c r="J81" s="205"/>
      <c r="K81" s="205"/>
      <c r="L81" s="205"/>
      <c r="M81" s="205"/>
      <c r="N81" s="205"/>
      <c r="O81" s="205"/>
      <c r="P81" s="205"/>
      <c r="Q81" s="205"/>
      <c r="R81" s="205"/>
      <c r="S81" s="205"/>
      <c r="T81" s="205"/>
      <c r="U81" s="205"/>
      <c r="V81" s="205"/>
      <c r="W81" s="205"/>
      <c r="X81" s="205"/>
      <c r="Y81" s="205"/>
      <c r="Z81" s="205"/>
      <c r="AA81" s="205"/>
      <c r="AB81" s="205"/>
      <c r="AC81" s="205"/>
      <c r="AD81" s="205"/>
      <c r="AE81" s="205"/>
      <c r="AF81" s="205"/>
      <c r="AG81" s="205"/>
      <c r="AH81" s="206"/>
      <c r="AI81" s="206"/>
      <c r="AJ81" s="206"/>
      <c r="AK81" s="206"/>
      <c r="AL81" s="206"/>
      <c r="AM81" s="206"/>
      <c r="AN81" s="206"/>
      <c r="AO81" s="206"/>
      <c r="AP81" s="206"/>
      <c r="AQ81" s="206"/>
      <c r="AR81" s="207"/>
      <c r="AS81" s="207"/>
      <c r="AT81" s="207"/>
      <c r="AU81" s="225"/>
      <c r="AV81" s="225"/>
      <c r="AW81" s="225"/>
      <c r="AX81" s="225"/>
      <c r="AY81" s="225"/>
      <c r="AZ81" s="219" t="str">
        <f t="shared" si="28"/>
        <v/>
      </c>
      <c r="BA81" s="220"/>
      <c r="BB81" s="220"/>
      <c r="BC81" s="221"/>
      <c r="BD81" s="37"/>
      <c r="BE81" s="37"/>
      <c r="BG81" s="65" t="str">
        <f t="shared" si="17"/>
        <v>N/A</v>
      </c>
      <c r="BH81" s="65" t="str">
        <f t="shared" si="18"/>
        <v>N/A</v>
      </c>
      <c r="BI81" s="65" t="str">
        <f t="shared" si="19"/>
        <v>N/A</v>
      </c>
      <c r="BJ81" s="65" t="str">
        <f t="shared" si="20"/>
        <v>N/A</v>
      </c>
      <c r="BK81" s="65" t="str">
        <f t="shared" si="21"/>
        <v>N/A</v>
      </c>
      <c r="BL81" s="65" t="str">
        <f t="shared" si="22"/>
        <v>N/A</v>
      </c>
      <c r="BM81" s="65" t="str">
        <f t="shared" si="23"/>
        <v>N/A</v>
      </c>
      <c r="BN81" s="65" t="str">
        <f t="shared" si="24"/>
        <v>N/A</v>
      </c>
      <c r="BO81" s="66">
        <f t="shared" si="25"/>
        <v>8</v>
      </c>
      <c r="BR81" s="67" t="str">
        <f t="shared" si="26"/>
        <v/>
      </c>
      <c r="BS81" s="67" t="str">
        <f t="shared" si="27"/>
        <v/>
      </c>
      <c r="BT81" s="67" t="str">
        <f t="shared" si="29"/>
        <v/>
      </c>
    </row>
    <row r="82" spans="1:72" s="36" customFormat="1" ht="15.75" customHeight="1" x14ac:dyDescent="0.25">
      <c r="A82" s="37"/>
      <c r="B82" s="37"/>
      <c r="C82" s="204"/>
      <c r="D82" s="205"/>
      <c r="E82" s="205"/>
      <c r="F82" s="205"/>
      <c r="G82" s="205"/>
      <c r="H82" s="205"/>
      <c r="I82" s="205"/>
      <c r="J82" s="205"/>
      <c r="K82" s="205"/>
      <c r="L82" s="205"/>
      <c r="M82" s="205"/>
      <c r="N82" s="205"/>
      <c r="O82" s="205"/>
      <c r="P82" s="205"/>
      <c r="Q82" s="205"/>
      <c r="R82" s="205"/>
      <c r="S82" s="205"/>
      <c r="T82" s="205"/>
      <c r="U82" s="205"/>
      <c r="V82" s="205"/>
      <c r="W82" s="205"/>
      <c r="X82" s="205"/>
      <c r="Y82" s="205"/>
      <c r="Z82" s="205"/>
      <c r="AA82" s="205"/>
      <c r="AB82" s="205"/>
      <c r="AC82" s="205"/>
      <c r="AD82" s="205"/>
      <c r="AE82" s="205"/>
      <c r="AF82" s="205"/>
      <c r="AG82" s="205"/>
      <c r="AH82" s="206"/>
      <c r="AI82" s="206"/>
      <c r="AJ82" s="206"/>
      <c r="AK82" s="206"/>
      <c r="AL82" s="206"/>
      <c r="AM82" s="206"/>
      <c r="AN82" s="206"/>
      <c r="AO82" s="206"/>
      <c r="AP82" s="206"/>
      <c r="AQ82" s="206"/>
      <c r="AR82" s="207"/>
      <c r="AS82" s="207"/>
      <c r="AT82" s="207"/>
      <c r="AU82" s="225"/>
      <c r="AV82" s="225"/>
      <c r="AW82" s="225"/>
      <c r="AX82" s="225"/>
      <c r="AY82" s="225"/>
      <c r="AZ82" s="219" t="str">
        <f t="shared" si="28"/>
        <v/>
      </c>
      <c r="BA82" s="220"/>
      <c r="BB82" s="220"/>
      <c r="BC82" s="221"/>
      <c r="BD82" s="37"/>
      <c r="BE82" s="37"/>
      <c r="BG82" s="65" t="str">
        <f t="shared" si="17"/>
        <v>N/A</v>
      </c>
      <c r="BH82" s="65" t="str">
        <f t="shared" si="18"/>
        <v>N/A</v>
      </c>
      <c r="BI82" s="65" t="str">
        <f t="shared" si="19"/>
        <v>N/A</v>
      </c>
      <c r="BJ82" s="65" t="str">
        <f t="shared" si="20"/>
        <v>N/A</v>
      </c>
      <c r="BK82" s="65" t="str">
        <f t="shared" si="21"/>
        <v>N/A</v>
      </c>
      <c r="BL82" s="65" t="str">
        <f t="shared" si="22"/>
        <v>N/A</v>
      </c>
      <c r="BM82" s="65" t="str">
        <f t="shared" si="23"/>
        <v>N/A</v>
      </c>
      <c r="BN82" s="65" t="str">
        <f t="shared" si="24"/>
        <v>N/A</v>
      </c>
      <c r="BO82" s="66">
        <f t="shared" si="25"/>
        <v>8</v>
      </c>
      <c r="BR82" s="67" t="str">
        <f t="shared" si="26"/>
        <v/>
      </c>
      <c r="BS82" s="67" t="str">
        <f t="shared" si="27"/>
        <v/>
      </c>
      <c r="BT82" s="67" t="str">
        <f t="shared" si="29"/>
        <v/>
      </c>
    </row>
    <row r="83" spans="1:72" s="36" customFormat="1" ht="15.75" customHeight="1" x14ac:dyDescent="0.25">
      <c r="A83" s="37"/>
      <c r="B83" s="37"/>
      <c r="C83" s="204"/>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6"/>
      <c r="AI83" s="206"/>
      <c r="AJ83" s="206"/>
      <c r="AK83" s="206"/>
      <c r="AL83" s="206"/>
      <c r="AM83" s="206"/>
      <c r="AN83" s="206"/>
      <c r="AO83" s="206"/>
      <c r="AP83" s="206"/>
      <c r="AQ83" s="206"/>
      <c r="AR83" s="207"/>
      <c r="AS83" s="207"/>
      <c r="AT83" s="207"/>
      <c r="AU83" s="225"/>
      <c r="AV83" s="225"/>
      <c r="AW83" s="225"/>
      <c r="AX83" s="225"/>
      <c r="AY83" s="225"/>
      <c r="AZ83" s="219" t="str">
        <f t="shared" si="28"/>
        <v/>
      </c>
      <c r="BA83" s="220"/>
      <c r="BB83" s="220"/>
      <c r="BC83" s="221"/>
      <c r="BD83" s="37"/>
      <c r="BE83" s="37"/>
      <c r="BG83" s="65" t="str">
        <f t="shared" si="17"/>
        <v>N/A</v>
      </c>
      <c r="BH83" s="65" t="str">
        <f t="shared" si="18"/>
        <v>N/A</v>
      </c>
      <c r="BI83" s="65" t="str">
        <f t="shared" si="19"/>
        <v>N/A</v>
      </c>
      <c r="BJ83" s="65" t="str">
        <f t="shared" si="20"/>
        <v>N/A</v>
      </c>
      <c r="BK83" s="65" t="str">
        <f t="shared" si="21"/>
        <v>N/A</v>
      </c>
      <c r="BL83" s="65" t="str">
        <f t="shared" si="22"/>
        <v>N/A</v>
      </c>
      <c r="BM83" s="65" t="str">
        <f t="shared" si="23"/>
        <v>N/A</v>
      </c>
      <c r="BN83" s="65" t="str">
        <f t="shared" si="24"/>
        <v>N/A</v>
      </c>
      <c r="BO83" s="66">
        <f t="shared" si="25"/>
        <v>8</v>
      </c>
      <c r="BR83" s="67" t="str">
        <f t="shared" si="26"/>
        <v/>
      </c>
      <c r="BS83" s="67" t="str">
        <f t="shared" si="27"/>
        <v/>
      </c>
      <c r="BT83" s="67" t="str">
        <f t="shared" si="29"/>
        <v/>
      </c>
    </row>
    <row r="84" spans="1:72" s="36" customFormat="1" ht="15.75" thickBot="1" x14ac:dyDescent="0.3">
      <c r="A84" s="37"/>
      <c r="B84" s="37"/>
      <c r="C84" s="245"/>
      <c r="D84" s="244"/>
      <c r="E84" s="244"/>
      <c r="F84" s="244"/>
      <c r="G84" s="244"/>
      <c r="H84" s="244"/>
      <c r="I84" s="244"/>
      <c r="J84" s="244"/>
      <c r="K84" s="244"/>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6"/>
      <c r="AI84" s="246"/>
      <c r="AJ84" s="246"/>
      <c r="AK84" s="246"/>
      <c r="AL84" s="246"/>
      <c r="AM84" s="246"/>
      <c r="AN84" s="246"/>
      <c r="AO84" s="246"/>
      <c r="AP84" s="246"/>
      <c r="AQ84" s="246"/>
      <c r="AR84" s="247"/>
      <c r="AS84" s="247"/>
      <c r="AT84" s="247"/>
      <c r="AU84" s="248"/>
      <c r="AV84" s="248"/>
      <c r="AW84" s="248"/>
      <c r="AX84" s="248"/>
      <c r="AY84" s="248"/>
      <c r="AZ84" s="249" t="str">
        <f t="shared" si="28"/>
        <v/>
      </c>
      <c r="BA84" s="250"/>
      <c r="BB84" s="250"/>
      <c r="BC84" s="251"/>
      <c r="BD84" s="37"/>
      <c r="BE84" s="37"/>
      <c r="BG84" s="65" t="str">
        <f t="shared" si="17"/>
        <v>N/A</v>
      </c>
      <c r="BH84" s="65" t="str">
        <f t="shared" si="18"/>
        <v>N/A</v>
      </c>
      <c r="BI84" s="65" t="str">
        <f t="shared" si="19"/>
        <v>N/A</v>
      </c>
      <c r="BJ84" s="65" t="str">
        <f t="shared" si="20"/>
        <v>N/A</v>
      </c>
      <c r="BK84" s="65" t="str">
        <f t="shared" si="21"/>
        <v>N/A</v>
      </c>
      <c r="BL84" s="65" t="str">
        <f t="shared" si="22"/>
        <v>N/A</v>
      </c>
      <c r="BM84" s="65" t="str">
        <f t="shared" si="23"/>
        <v>N/A</v>
      </c>
      <c r="BN84" s="65" t="str">
        <f t="shared" si="24"/>
        <v>N/A</v>
      </c>
      <c r="BO84" s="66">
        <f t="shared" si="25"/>
        <v>8</v>
      </c>
      <c r="BR84" s="67" t="str">
        <f t="shared" si="26"/>
        <v/>
      </c>
      <c r="BS84" s="67" t="str">
        <f t="shared" si="27"/>
        <v/>
      </c>
      <c r="BT84" s="67" t="str">
        <f t="shared" si="29"/>
        <v/>
      </c>
    </row>
    <row r="85" spans="1:72" s="69" customFormat="1" ht="15.75" thickBot="1" x14ac:dyDescent="0.3">
      <c r="A85" s="68"/>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c r="AJ85" s="68"/>
      <c r="AK85" s="68"/>
      <c r="AL85" s="68"/>
      <c r="AM85" s="68"/>
      <c r="AN85" s="68"/>
      <c r="AO85" s="68"/>
      <c r="AP85" s="68"/>
      <c r="AQ85" s="68"/>
      <c r="AR85" s="68"/>
      <c r="AS85" s="68"/>
      <c r="AT85" s="68"/>
      <c r="AU85" s="68"/>
      <c r="AV85" s="68"/>
      <c r="AW85" s="68"/>
      <c r="AX85" s="68"/>
      <c r="AY85" s="68"/>
      <c r="AZ85" s="68"/>
      <c r="BA85" s="68"/>
      <c r="BB85" s="68"/>
      <c r="BC85" s="68"/>
      <c r="BD85" s="68"/>
      <c r="BE85" s="68"/>
      <c r="BG85" s="70"/>
      <c r="BH85" s="70"/>
      <c r="BI85" s="70"/>
      <c r="BJ85" s="70"/>
      <c r="BK85" s="70"/>
      <c r="BL85" s="70"/>
      <c r="BM85" s="70"/>
      <c r="BN85" s="70"/>
      <c r="BO85" s="70"/>
    </row>
    <row r="86" spans="1:72" ht="15.75" customHeight="1" thickBot="1" x14ac:dyDescent="0.3">
      <c r="A86" s="52"/>
      <c r="B86" s="52"/>
      <c r="C86" s="71"/>
      <c r="D86" s="71"/>
      <c r="E86" s="71"/>
      <c r="F86" s="281" t="s">
        <v>71</v>
      </c>
      <c r="G86" s="282"/>
      <c r="H86" s="282"/>
      <c r="I86" s="282"/>
      <c r="J86" s="282"/>
      <c r="K86" s="282"/>
      <c r="L86" s="282"/>
      <c r="M86" s="282"/>
      <c r="N86" s="282"/>
      <c r="O86" s="282"/>
      <c r="P86" s="282"/>
      <c r="Q86" s="282"/>
      <c r="R86" s="282"/>
      <c r="S86" s="282"/>
      <c r="T86" s="282"/>
      <c r="U86" s="282"/>
      <c r="V86" s="282"/>
      <c r="W86" s="282"/>
      <c r="X86" s="282"/>
      <c r="Y86" s="282"/>
      <c r="Z86" s="282"/>
      <c r="AA86" s="282"/>
      <c r="AB86" s="282"/>
      <c r="AC86" s="282"/>
      <c r="AD86" s="282"/>
      <c r="AE86" s="282"/>
      <c r="AF86" s="282"/>
      <c r="AG86" s="282"/>
      <c r="AH86" s="282"/>
      <c r="AI86" s="282"/>
      <c r="AJ86" s="282"/>
      <c r="AK86" s="282"/>
      <c r="AL86" s="282"/>
      <c r="AM86" s="282"/>
      <c r="AN86" s="282"/>
      <c r="AO86" s="282"/>
      <c r="AP86" s="282"/>
      <c r="AQ86" s="282"/>
      <c r="AR86" s="282"/>
      <c r="AS86" s="282"/>
      <c r="AT86" s="282"/>
      <c r="AU86" s="282"/>
      <c r="AV86" s="282"/>
      <c r="AW86" s="282"/>
      <c r="AX86" s="282"/>
      <c r="AY86" s="283"/>
      <c r="AZ86" s="71"/>
      <c r="BA86" s="71"/>
      <c r="BB86" s="71"/>
      <c r="BC86" s="71"/>
      <c r="BD86" s="71"/>
      <c r="BE86" s="52"/>
    </row>
    <row r="87" spans="1:72" s="73" customFormat="1" x14ac:dyDescent="0.25">
      <c r="A87" s="72"/>
      <c r="B87" s="72"/>
      <c r="C87" s="72"/>
      <c r="D87" s="72"/>
      <c r="E87" s="72"/>
      <c r="F87" s="269" t="s">
        <v>59</v>
      </c>
      <c r="G87" s="257"/>
      <c r="H87" s="257"/>
      <c r="I87" s="257"/>
      <c r="J87" s="257"/>
      <c r="K87" s="277" t="s">
        <v>21</v>
      </c>
      <c r="L87" s="277"/>
      <c r="M87" s="277"/>
      <c r="N87" s="277"/>
      <c r="O87" s="277"/>
      <c r="P87" s="277"/>
      <c r="Q87" s="257" t="s">
        <v>66</v>
      </c>
      <c r="R87" s="257"/>
      <c r="S87" s="257"/>
      <c r="T87" s="257"/>
      <c r="U87" s="257"/>
      <c r="V87" s="257"/>
      <c r="W87" s="257"/>
      <c r="X87" s="257" t="s">
        <v>67</v>
      </c>
      <c r="Y87" s="257"/>
      <c r="Z87" s="257"/>
      <c r="AA87" s="257"/>
      <c r="AB87" s="257"/>
      <c r="AC87" s="257"/>
      <c r="AD87" s="257"/>
      <c r="AE87" s="257" t="s">
        <v>69</v>
      </c>
      <c r="AF87" s="257"/>
      <c r="AG87" s="257"/>
      <c r="AH87" s="257"/>
      <c r="AI87" s="257"/>
      <c r="AJ87" s="257"/>
      <c r="AK87" s="257"/>
      <c r="AL87" s="257" t="s">
        <v>72</v>
      </c>
      <c r="AM87" s="257"/>
      <c r="AN87" s="257"/>
      <c r="AO87" s="257"/>
      <c r="AP87" s="257"/>
      <c r="AQ87" s="257"/>
      <c r="AR87" s="257"/>
      <c r="AS87" s="257" t="s">
        <v>68</v>
      </c>
      <c r="AT87" s="257"/>
      <c r="AU87" s="257"/>
      <c r="AV87" s="257"/>
      <c r="AW87" s="257"/>
      <c r="AX87" s="257"/>
      <c r="AY87" s="258"/>
      <c r="AZ87" s="72"/>
      <c r="BA87" s="72"/>
      <c r="BB87" s="72"/>
      <c r="BC87" s="72"/>
      <c r="BD87" s="72"/>
      <c r="BE87" s="72"/>
      <c r="BG87" s="74"/>
      <c r="BH87" s="74"/>
      <c r="BI87" s="74"/>
      <c r="BJ87" s="74"/>
      <c r="BK87" s="74"/>
      <c r="BL87" s="74"/>
      <c r="BM87" s="74"/>
      <c r="BN87" s="74"/>
      <c r="BO87" s="74"/>
    </row>
    <row r="88" spans="1:72" s="73" customFormat="1" ht="15" customHeight="1" thickBot="1" x14ac:dyDescent="0.3">
      <c r="A88" s="72"/>
      <c r="B88" s="72"/>
      <c r="C88" s="72"/>
      <c r="D88" s="72"/>
      <c r="E88" s="72"/>
      <c r="F88" s="270"/>
      <c r="G88" s="259"/>
      <c r="H88" s="259"/>
      <c r="I88" s="259"/>
      <c r="J88" s="259"/>
      <c r="K88" s="278"/>
      <c r="L88" s="278"/>
      <c r="M88" s="278"/>
      <c r="N88" s="278"/>
      <c r="O88" s="278"/>
      <c r="P88" s="278"/>
      <c r="Q88" s="259"/>
      <c r="R88" s="259"/>
      <c r="S88" s="259"/>
      <c r="T88" s="259"/>
      <c r="U88" s="259"/>
      <c r="V88" s="259"/>
      <c r="W88" s="259"/>
      <c r="X88" s="259"/>
      <c r="Y88" s="259"/>
      <c r="Z88" s="259"/>
      <c r="AA88" s="259"/>
      <c r="AB88" s="259"/>
      <c r="AC88" s="259"/>
      <c r="AD88" s="259"/>
      <c r="AE88" s="259"/>
      <c r="AF88" s="259"/>
      <c r="AG88" s="259"/>
      <c r="AH88" s="259"/>
      <c r="AI88" s="259"/>
      <c r="AJ88" s="259"/>
      <c r="AK88" s="259"/>
      <c r="AL88" s="259"/>
      <c r="AM88" s="259"/>
      <c r="AN88" s="259"/>
      <c r="AO88" s="259"/>
      <c r="AP88" s="259"/>
      <c r="AQ88" s="259"/>
      <c r="AR88" s="259"/>
      <c r="AS88" s="259"/>
      <c r="AT88" s="259"/>
      <c r="AU88" s="259"/>
      <c r="AV88" s="259"/>
      <c r="AW88" s="259"/>
      <c r="AX88" s="259"/>
      <c r="AY88" s="260"/>
      <c r="AZ88" s="72"/>
      <c r="BA88" s="72"/>
      <c r="BB88" s="72"/>
      <c r="BC88" s="72"/>
      <c r="BD88" s="72"/>
      <c r="BE88" s="72"/>
      <c r="BG88" s="74"/>
      <c r="BH88" s="74"/>
      <c r="BI88" s="74"/>
      <c r="BJ88" s="74"/>
      <c r="BK88" s="74"/>
      <c r="BL88" s="74"/>
      <c r="BM88" s="74"/>
      <c r="BN88" s="74"/>
      <c r="BO88" s="74"/>
    </row>
    <row r="89" spans="1:72" s="73" customFormat="1" x14ac:dyDescent="0.25">
      <c r="A89" s="72"/>
      <c r="B89" s="72"/>
      <c r="C89" s="72"/>
      <c r="D89" s="72"/>
      <c r="E89" s="75"/>
      <c r="F89" s="267" t="s">
        <v>57</v>
      </c>
      <c r="G89" s="268"/>
      <c r="H89" s="268"/>
      <c r="I89" s="268"/>
      <c r="J89" s="268"/>
      <c r="K89" s="252" t="str">
        <f>IF('Programmatic Summary'!AG7="","",IF('Programmatic Summary'!AG7=0,"",'Programmatic Summary'!AG7))</f>
        <v/>
      </c>
      <c r="L89" s="252"/>
      <c r="M89" s="252"/>
      <c r="N89" s="252"/>
      <c r="O89" s="252"/>
      <c r="P89" s="252"/>
      <c r="Q89" s="252" t="str">
        <f>IF($K89="","",IF($K89=0,"-",SUMIF($B$7:$F$36,F89,$BA$7:$BD$36)))</f>
        <v/>
      </c>
      <c r="R89" s="252"/>
      <c r="S89" s="252"/>
      <c r="T89" s="252"/>
      <c r="U89" s="252"/>
      <c r="V89" s="252"/>
      <c r="W89" s="252"/>
      <c r="X89" s="274" t="str">
        <f>IF($K89="","",IF($K89=0,"-",SUMIF($P$40:$T$84,F89,$AZ$40:$BC$84)))</f>
        <v/>
      </c>
      <c r="Y89" s="275"/>
      <c r="Z89" s="275"/>
      <c r="AA89" s="275"/>
      <c r="AB89" s="275"/>
      <c r="AC89" s="275"/>
      <c r="AD89" s="276"/>
      <c r="AE89" s="274" t="str">
        <f>IF(K89="", "", IF(K89=0, "-",Q89+X89))</f>
        <v/>
      </c>
      <c r="AF89" s="275"/>
      <c r="AG89" s="275"/>
      <c r="AH89" s="275"/>
      <c r="AI89" s="275"/>
      <c r="AJ89" s="275"/>
      <c r="AK89" s="276"/>
      <c r="AL89" s="271" t="str">
        <f>IF(K89="","",IF(K89=0,"-",IF(K89-AE89&lt;0,0,K89-AE89)))</f>
        <v/>
      </c>
      <c r="AM89" s="272"/>
      <c r="AN89" s="272"/>
      <c r="AO89" s="272"/>
      <c r="AP89" s="272"/>
      <c r="AQ89" s="272"/>
      <c r="AR89" s="273"/>
      <c r="AS89" s="261" t="str">
        <f>IFERROR(IF(AL89+AL90=0, "N/A",AL89+AL90),"")</f>
        <v/>
      </c>
      <c r="AT89" s="261"/>
      <c r="AU89" s="261"/>
      <c r="AV89" s="261"/>
      <c r="AW89" s="261"/>
      <c r="AX89" s="261"/>
      <c r="AY89" s="262"/>
      <c r="AZ89" s="72"/>
      <c r="BA89" s="72"/>
      <c r="BB89" s="72"/>
      <c r="BC89" s="72"/>
      <c r="BD89" s="72"/>
      <c r="BE89" s="72"/>
      <c r="BG89" s="74"/>
      <c r="BH89" s="74"/>
      <c r="BI89" s="74"/>
      <c r="BJ89" s="74"/>
      <c r="BK89" s="74"/>
      <c r="BL89" s="74"/>
      <c r="BM89" s="74"/>
      <c r="BN89" s="74"/>
      <c r="BO89" s="74"/>
    </row>
    <row r="90" spans="1:72" s="73" customFormat="1" ht="15.75" thickBot="1" x14ac:dyDescent="0.3">
      <c r="A90" s="72"/>
      <c r="B90" s="72"/>
      <c r="C90" s="72"/>
      <c r="D90" s="72"/>
      <c r="E90" s="72"/>
      <c r="F90" s="265" t="s">
        <v>58</v>
      </c>
      <c r="G90" s="266"/>
      <c r="H90" s="266"/>
      <c r="I90" s="266"/>
      <c r="J90" s="266"/>
      <c r="K90" s="256" t="str">
        <f>IF('Programmatic Summary'!AG9="","",IF('Programmatic Summary'!AG9=0,"",'Programmatic Summary'!AG9))</f>
        <v/>
      </c>
      <c r="L90" s="256"/>
      <c r="M90" s="256"/>
      <c r="N90" s="256"/>
      <c r="O90" s="256"/>
      <c r="P90" s="256"/>
      <c r="Q90" s="253" t="str">
        <f>IF($K90="","",IF($K90=0,"-",SUMIF($B$7:$F$36,F90,$BA$7:$BD$36)))</f>
        <v/>
      </c>
      <c r="R90" s="254"/>
      <c r="S90" s="254"/>
      <c r="T90" s="254"/>
      <c r="U90" s="254"/>
      <c r="V90" s="254"/>
      <c r="W90" s="255"/>
      <c r="X90" s="253" t="str">
        <f>IF($K90="","",IF($K90=0,"-",SUMIF($P$40:$T$84,F90,$AZ$40:$BC$84)))</f>
        <v/>
      </c>
      <c r="Y90" s="254"/>
      <c r="Z90" s="254"/>
      <c r="AA90" s="254"/>
      <c r="AB90" s="254"/>
      <c r="AC90" s="254"/>
      <c r="AD90" s="255"/>
      <c r="AE90" s="253" t="str">
        <f>IF(K90="", "", IF(K90=0, "-",Q90+X90))</f>
        <v/>
      </c>
      <c r="AF90" s="254"/>
      <c r="AG90" s="254"/>
      <c r="AH90" s="254"/>
      <c r="AI90" s="254"/>
      <c r="AJ90" s="254"/>
      <c r="AK90" s="255"/>
      <c r="AL90" s="253" t="str">
        <f>IF(K90="","",IF(K90=0,"-",IF(K90-AE90&lt;0,0,K90-AE90)))</f>
        <v/>
      </c>
      <c r="AM90" s="254"/>
      <c r="AN90" s="254"/>
      <c r="AO90" s="254"/>
      <c r="AP90" s="254"/>
      <c r="AQ90" s="254"/>
      <c r="AR90" s="255"/>
      <c r="AS90" s="263"/>
      <c r="AT90" s="263"/>
      <c r="AU90" s="263"/>
      <c r="AV90" s="263"/>
      <c r="AW90" s="263"/>
      <c r="AX90" s="263"/>
      <c r="AY90" s="264"/>
      <c r="AZ90" s="72"/>
      <c r="BA90" s="72"/>
      <c r="BB90" s="72"/>
      <c r="BC90" s="72"/>
      <c r="BD90" s="72"/>
      <c r="BE90" s="72"/>
      <c r="BG90" s="74"/>
      <c r="BH90" s="74"/>
      <c r="BI90" s="74"/>
      <c r="BJ90" s="74"/>
      <c r="BK90" s="74"/>
      <c r="BL90" s="74"/>
      <c r="BM90" s="74"/>
      <c r="BN90" s="74"/>
      <c r="BO90" s="74"/>
    </row>
    <row r="91" spans="1:72" s="73" customFormat="1" ht="9.75" customHeight="1" thickBot="1" x14ac:dyDescent="0.3">
      <c r="A91" s="72"/>
      <c r="B91" s="72"/>
      <c r="C91" s="72"/>
      <c r="D91" s="72"/>
      <c r="E91" s="72"/>
      <c r="F91" s="72"/>
      <c r="G91" s="72"/>
      <c r="H91" s="72"/>
      <c r="I91" s="72"/>
      <c r="J91" s="72"/>
      <c r="K91" s="72"/>
      <c r="L91" s="72"/>
      <c r="M91" s="72"/>
      <c r="N91" s="72"/>
      <c r="O91" s="72"/>
      <c r="P91" s="72"/>
      <c r="Q91" s="72"/>
      <c r="R91" s="72"/>
      <c r="S91" s="72"/>
      <c r="T91" s="72"/>
      <c r="U91" s="72"/>
      <c r="V91" s="72"/>
      <c r="W91" s="72"/>
      <c r="X91" s="72"/>
      <c r="Y91" s="72"/>
      <c r="Z91" s="72"/>
      <c r="AA91" s="72"/>
      <c r="AB91" s="72"/>
      <c r="AC91" s="72"/>
      <c r="AD91" s="72"/>
      <c r="AE91" s="72"/>
      <c r="AF91" s="72"/>
      <c r="AG91" s="72"/>
      <c r="AH91" s="72"/>
      <c r="AI91" s="72"/>
      <c r="AJ91" s="72"/>
      <c r="AK91" s="72"/>
      <c r="AL91" s="72"/>
      <c r="AM91" s="72"/>
      <c r="AN91" s="72"/>
      <c r="AO91" s="72"/>
      <c r="AP91" s="72"/>
      <c r="AQ91" s="72"/>
      <c r="AR91" s="72"/>
      <c r="AS91" s="72"/>
      <c r="AT91" s="72"/>
      <c r="AU91" s="72"/>
      <c r="AV91" s="72"/>
      <c r="AW91" s="72"/>
      <c r="AX91" s="72"/>
      <c r="AY91" s="72"/>
      <c r="AZ91" s="72"/>
      <c r="BA91" s="72"/>
      <c r="BB91" s="72"/>
      <c r="BC91" s="72"/>
      <c r="BD91" s="72"/>
      <c r="BE91" s="72"/>
      <c r="BG91" s="74"/>
      <c r="BH91" s="74"/>
      <c r="BI91" s="74"/>
      <c r="BJ91" s="74"/>
      <c r="BK91" s="74"/>
      <c r="BL91" s="74"/>
      <c r="BM91" s="74"/>
      <c r="BN91" s="74"/>
      <c r="BO91" s="74"/>
    </row>
    <row r="92" spans="1:72" s="73" customFormat="1" ht="15.75" customHeight="1" x14ac:dyDescent="0.25">
      <c r="A92" s="72"/>
      <c r="B92" s="72"/>
      <c r="C92" s="72"/>
      <c r="D92" s="72"/>
      <c r="E92" s="72"/>
      <c r="F92" s="72"/>
      <c r="G92" s="76"/>
      <c r="H92" s="76"/>
      <c r="I92" s="72"/>
      <c r="J92" s="76"/>
      <c r="K92" s="76"/>
      <c r="L92" s="184" t="s">
        <v>189</v>
      </c>
      <c r="M92" s="185"/>
      <c r="N92" s="185"/>
      <c r="O92" s="185"/>
      <c r="P92" s="185"/>
      <c r="Q92" s="185"/>
      <c r="R92" s="185"/>
      <c r="S92" s="185"/>
      <c r="T92" s="185"/>
      <c r="U92" s="185"/>
      <c r="V92" s="185"/>
      <c r="W92" s="185"/>
      <c r="X92" s="185"/>
      <c r="Y92" s="185"/>
      <c r="Z92" s="185"/>
      <c r="AA92" s="185"/>
      <c r="AB92" s="185"/>
      <c r="AC92" s="185"/>
      <c r="AD92" s="185"/>
      <c r="AE92" s="185"/>
      <c r="AF92" s="185"/>
      <c r="AG92" s="185"/>
      <c r="AH92" s="185"/>
      <c r="AI92" s="185"/>
      <c r="AJ92" s="185"/>
      <c r="AK92" s="185"/>
      <c r="AL92" s="185"/>
      <c r="AM92" s="185"/>
      <c r="AN92" s="185"/>
      <c r="AO92" s="185"/>
      <c r="AP92" s="185"/>
      <c r="AQ92" s="185"/>
      <c r="AR92" s="186"/>
      <c r="AS92" s="76"/>
      <c r="AT92" s="76"/>
      <c r="AU92" s="76"/>
      <c r="AV92" s="76"/>
      <c r="AW92" s="76"/>
      <c r="AX92" s="76"/>
      <c r="AY92" s="76"/>
      <c r="AZ92" s="72"/>
      <c r="BA92" s="72"/>
      <c r="BB92" s="72"/>
      <c r="BC92" s="72"/>
      <c r="BD92" s="72"/>
      <c r="BE92" s="72"/>
      <c r="BG92" s="74"/>
      <c r="BH92" s="74"/>
      <c r="BI92" s="74"/>
      <c r="BJ92" s="74"/>
      <c r="BK92" s="74"/>
      <c r="BL92" s="74"/>
      <c r="BM92" s="74"/>
      <c r="BN92" s="74"/>
      <c r="BO92" s="74"/>
    </row>
    <row r="93" spans="1:72" s="73" customFormat="1" ht="15.75" x14ac:dyDescent="0.25">
      <c r="A93" s="72"/>
      <c r="B93" s="72"/>
      <c r="C93" s="72"/>
      <c r="D93" s="72"/>
      <c r="E93" s="72"/>
      <c r="F93" s="76"/>
      <c r="G93" s="76"/>
      <c r="H93" s="76"/>
      <c r="I93" s="76"/>
      <c r="J93" s="76"/>
      <c r="K93" s="76"/>
      <c r="L93" s="187"/>
      <c r="M93" s="188"/>
      <c r="N93" s="188"/>
      <c r="O93" s="188"/>
      <c r="P93" s="188"/>
      <c r="Q93" s="188"/>
      <c r="R93" s="188"/>
      <c r="S93" s="188"/>
      <c r="T93" s="188"/>
      <c r="U93" s="188"/>
      <c r="V93" s="188"/>
      <c r="W93" s="188"/>
      <c r="X93" s="188"/>
      <c r="Y93" s="188"/>
      <c r="Z93" s="188"/>
      <c r="AA93" s="188"/>
      <c r="AB93" s="188"/>
      <c r="AC93" s="188"/>
      <c r="AD93" s="188"/>
      <c r="AE93" s="188"/>
      <c r="AF93" s="188"/>
      <c r="AG93" s="188"/>
      <c r="AH93" s="188"/>
      <c r="AI93" s="188"/>
      <c r="AJ93" s="188"/>
      <c r="AK93" s="188"/>
      <c r="AL93" s="188"/>
      <c r="AM93" s="188"/>
      <c r="AN93" s="188"/>
      <c r="AO93" s="188"/>
      <c r="AP93" s="188"/>
      <c r="AQ93" s="188"/>
      <c r="AR93" s="189"/>
      <c r="AS93" s="76"/>
      <c r="AT93" s="76"/>
      <c r="AU93" s="76"/>
      <c r="AV93" s="76"/>
      <c r="AW93" s="76"/>
      <c r="AX93" s="76"/>
      <c r="AY93" s="76"/>
      <c r="AZ93" s="72"/>
      <c r="BA93" s="72"/>
      <c r="BB93" s="72"/>
      <c r="BC93" s="72"/>
      <c r="BD93" s="72"/>
      <c r="BE93" s="72"/>
      <c r="BG93" s="74"/>
      <c r="BH93" s="74"/>
      <c r="BI93" s="74"/>
      <c r="BJ93" s="74"/>
      <c r="BK93" s="74"/>
      <c r="BL93" s="74"/>
      <c r="BM93" s="74"/>
      <c r="BN93" s="74"/>
      <c r="BO93" s="74"/>
    </row>
    <row r="94" spans="1:72" s="73" customFormat="1" ht="6.75" customHeight="1" thickBot="1" x14ac:dyDescent="0.3">
      <c r="A94" s="72"/>
      <c r="B94" s="72"/>
      <c r="C94" s="72"/>
      <c r="D94" s="72"/>
      <c r="E94" s="72"/>
      <c r="F94" s="72"/>
      <c r="G94" s="72"/>
      <c r="H94" s="72"/>
      <c r="I94" s="72"/>
      <c r="J94" s="72"/>
      <c r="K94" s="72"/>
      <c r="L94" s="190"/>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1"/>
      <c r="AP94" s="191"/>
      <c r="AQ94" s="191"/>
      <c r="AR94" s="192"/>
      <c r="AS94" s="72"/>
      <c r="AT94" s="72"/>
      <c r="AU94" s="72"/>
      <c r="AV94" s="72"/>
      <c r="AW94" s="72"/>
      <c r="AX94" s="72"/>
      <c r="AY94" s="72"/>
      <c r="AZ94" s="72"/>
      <c r="BA94" s="72"/>
      <c r="BB94" s="72"/>
      <c r="BC94" s="72"/>
      <c r="BD94" s="72"/>
      <c r="BE94" s="72"/>
      <c r="BG94" s="74"/>
      <c r="BH94" s="74"/>
      <c r="BI94" s="74"/>
      <c r="BJ94" s="74"/>
      <c r="BK94" s="74"/>
      <c r="BL94" s="74"/>
      <c r="BM94" s="74"/>
      <c r="BN94" s="74"/>
      <c r="BO94" s="74"/>
    </row>
    <row r="95" spans="1:72" s="69" customFormat="1" ht="29.25" customHeight="1" x14ac:dyDescent="0.25">
      <c r="A95" s="68"/>
      <c r="B95" s="210" t="s">
        <v>466</v>
      </c>
      <c r="C95" s="210"/>
      <c r="D95" s="210"/>
      <c r="E95" s="210"/>
      <c r="F95" s="210"/>
      <c r="G95" s="210"/>
      <c r="H95" s="210"/>
      <c r="I95" s="210"/>
      <c r="J95" s="210"/>
      <c r="K95" s="210"/>
      <c r="L95" s="210"/>
      <c r="M95" s="210"/>
      <c r="N95" s="210"/>
      <c r="O95" s="210"/>
      <c r="P95" s="210"/>
      <c r="Q95" s="210"/>
      <c r="R95" s="210"/>
      <c r="S95" s="210"/>
      <c r="T95" s="210"/>
      <c r="U95" s="210"/>
      <c r="V95" s="210"/>
      <c r="W95" s="210"/>
      <c r="X95" s="210"/>
      <c r="Y95" s="210"/>
      <c r="Z95" s="210"/>
      <c r="AA95" s="210"/>
      <c r="AB95" s="210"/>
      <c r="AC95" s="210"/>
      <c r="AD95" s="210"/>
      <c r="AE95" s="210"/>
      <c r="AF95" s="210"/>
      <c r="AG95" s="210"/>
      <c r="AH95" s="210"/>
      <c r="AI95" s="210"/>
      <c r="AJ95" s="210"/>
      <c r="AK95" s="210"/>
      <c r="AL95" s="210"/>
      <c r="AM95" s="210"/>
      <c r="AN95" s="210"/>
      <c r="AO95" s="210"/>
      <c r="AP95" s="210"/>
      <c r="AQ95" s="210"/>
      <c r="AR95" s="210"/>
      <c r="AS95" s="210"/>
      <c r="AT95" s="210"/>
      <c r="AU95" s="210"/>
      <c r="AV95" s="210"/>
      <c r="AW95" s="210"/>
      <c r="AX95" s="210"/>
      <c r="AY95" s="210"/>
      <c r="AZ95" s="210"/>
      <c r="BA95" s="210"/>
      <c r="BB95" s="210"/>
      <c r="BC95" s="210"/>
      <c r="BD95" s="210"/>
      <c r="BE95" s="68"/>
      <c r="BG95" s="70"/>
      <c r="BH95" s="70"/>
      <c r="BI95" s="70"/>
      <c r="BJ95" s="70"/>
      <c r="BK95" s="70"/>
      <c r="BL95" s="70"/>
      <c r="BM95" s="70"/>
      <c r="BN95" s="70"/>
      <c r="BO95" s="70"/>
    </row>
    <row r="96" spans="1:72" s="69" customFormat="1" x14ac:dyDescent="0.25">
      <c r="A96" s="68"/>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210"/>
      <c r="AM96" s="210"/>
      <c r="AN96" s="210"/>
      <c r="AO96" s="210"/>
      <c r="AP96" s="210"/>
      <c r="AQ96" s="210"/>
      <c r="AR96" s="210"/>
      <c r="AS96" s="210"/>
      <c r="AT96" s="210"/>
      <c r="AU96" s="210"/>
      <c r="AV96" s="210"/>
      <c r="AW96" s="210"/>
      <c r="AX96" s="210"/>
      <c r="AY96" s="210"/>
      <c r="AZ96" s="210"/>
      <c r="BA96" s="210"/>
      <c r="BB96" s="210"/>
      <c r="BC96" s="210"/>
      <c r="BD96" s="210"/>
      <c r="BE96" s="68"/>
      <c r="BG96" s="70"/>
      <c r="BH96" s="70"/>
      <c r="BI96" s="70"/>
      <c r="BJ96" s="70"/>
      <c r="BK96" s="70"/>
      <c r="BL96" s="70"/>
      <c r="BM96" s="70"/>
      <c r="BN96" s="70"/>
      <c r="BO96" s="70"/>
    </row>
    <row r="97" spans="1:67" s="69" customFormat="1" x14ac:dyDescent="0.25">
      <c r="A97" s="68"/>
      <c r="B97" s="210"/>
      <c r="C97" s="210"/>
      <c r="D97" s="210"/>
      <c r="E97" s="210"/>
      <c r="F97" s="210"/>
      <c r="G97" s="210"/>
      <c r="H97" s="210"/>
      <c r="I97" s="210"/>
      <c r="J97" s="210"/>
      <c r="K97" s="210"/>
      <c r="L97" s="210"/>
      <c r="M97" s="210"/>
      <c r="N97" s="210"/>
      <c r="O97" s="210"/>
      <c r="P97" s="210"/>
      <c r="Q97" s="210"/>
      <c r="R97" s="210"/>
      <c r="S97" s="210"/>
      <c r="T97" s="210"/>
      <c r="U97" s="210"/>
      <c r="V97" s="210"/>
      <c r="W97" s="210"/>
      <c r="X97" s="210"/>
      <c r="Y97" s="210"/>
      <c r="Z97" s="210"/>
      <c r="AA97" s="210"/>
      <c r="AB97" s="210"/>
      <c r="AC97" s="210"/>
      <c r="AD97" s="210"/>
      <c r="AE97" s="210"/>
      <c r="AF97" s="210"/>
      <c r="AG97" s="210"/>
      <c r="AH97" s="210"/>
      <c r="AI97" s="210"/>
      <c r="AJ97" s="210"/>
      <c r="AK97" s="210"/>
      <c r="AL97" s="210"/>
      <c r="AM97" s="210"/>
      <c r="AN97" s="210"/>
      <c r="AO97" s="210"/>
      <c r="AP97" s="210"/>
      <c r="AQ97" s="210"/>
      <c r="AR97" s="210"/>
      <c r="AS97" s="210"/>
      <c r="AT97" s="210"/>
      <c r="AU97" s="210"/>
      <c r="AV97" s="210"/>
      <c r="AW97" s="210"/>
      <c r="AX97" s="210"/>
      <c r="AY97" s="210"/>
      <c r="AZ97" s="210"/>
      <c r="BA97" s="210"/>
      <c r="BB97" s="210"/>
      <c r="BC97" s="210"/>
      <c r="BD97" s="210"/>
      <c r="BE97" s="68"/>
      <c r="BG97" s="74" t="s">
        <v>22</v>
      </c>
      <c r="BH97" s="70"/>
      <c r="BI97" s="70"/>
      <c r="BJ97" s="70"/>
      <c r="BK97" s="70"/>
      <c r="BL97" s="70"/>
      <c r="BM97" s="70"/>
      <c r="BN97" s="70"/>
      <c r="BO97" s="70"/>
    </row>
    <row r="98" spans="1:67" s="69" customFormat="1" ht="8.25" customHeight="1" x14ac:dyDescent="0.25">
      <c r="A98" s="68"/>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c r="AJ98" s="68"/>
      <c r="AK98" s="68"/>
      <c r="AL98" s="68"/>
      <c r="AM98" s="68"/>
      <c r="AN98" s="68"/>
      <c r="AO98" s="68"/>
      <c r="AP98" s="68"/>
      <c r="AQ98" s="68"/>
      <c r="AR98" s="68"/>
      <c r="AS98" s="68"/>
      <c r="AT98" s="68"/>
      <c r="AU98" s="68"/>
      <c r="AV98" s="68"/>
      <c r="AW98" s="68"/>
      <c r="AX98" s="68"/>
      <c r="AY98" s="68"/>
      <c r="AZ98" s="68"/>
      <c r="BA98" s="68"/>
      <c r="BB98" s="68"/>
      <c r="BC98" s="68"/>
      <c r="BD98" s="68"/>
      <c r="BE98" s="68"/>
      <c r="BG98" s="74" t="str">
        <f>IF(COUNTBLANK('Programmatic Summary'!Z24)+COUNTBLANK('Programmatic Summary'!Z26:AL26)+COUNTBLANK('Programmatic Summary'!W28:AL28)+COUNTBLANK('Programmatic Summary'!X30:AL30)=0, "Grant Manager","-")</f>
        <v>-</v>
      </c>
      <c r="BH98" s="70"/>
      <c r="BI98" s="70"/>
      <c r="BJ98" s="70"/>
      <c r="BK98" s="70"/>
      <c r="BL98" s="70"/>
      <c r="BM98" s="70"/>
      <c r="BN98" s="70"/>
      <c r="BO98" s="70"/>
    </row>
    <row r="99" spans="1:67" s="69" customFormat="1" ht="15.75" x14ac:dyDescent="0.25">
      <c r="A99" s="68"/>
      <c r="B99" s="279" t="s">
        <v>22</v>
      </c>
      <c r="C99" s="279"/>
      <c r="D99" s="279"/>
      <c r="E99" s="279"/>
      <c r="F99" s="279"/>
      <c r="G99" s="279"/>
      <c r="H99" s="279"/>
      <c r="I99" s="279"/>
      <c r="J99" s="279"/>
      <c r="K99" s="279"/>
      <c r="L99" s="68"/>
      <c r="M99" s="68"/>
      <c r="N99" s="236" t="str">
        <f>IF(B99="","",IF(B99="Grant Manager",IF(COUNTBLANK('Programmatic Summary'!Z24)+COUNTBLANK('Programmatic Summary'!Z26)&lt;&gt;0,"",'Programmatic Summary'!Z24&amp;" "&amp;'Programmatic Summary'!Z26),IF(B99="Chief of Department",'Programmatic Summary'!G15&amp;" "&amp;'Programmatic Summary'!G17,"")))</f>
        <v xml:space="preserve"> </v>
      </c>
      <c r="O99" s="236"/>
      <c r="P99" s="236"/>
      <c r="Q99" s="236"/>
      <c r="R99" s="236"/>
      <c r="S99" s="236"/>
      <c r="T99" s="236"/>
      <c r="U99" s="236"/>
      <c r="V99" s="236"/>
      <c r="W99" s="236"/>
      <c r="X99" s="236"/>
      <c r="Y99" s="68"/>
      <c r="Z99" s="68"/>
      <c r="AA99" s="237"/>
      <c r="AB99" s="237"/>
      <c r="AC99" s="237"/>
      <c r="AD99" s="237"/>
      <c r="AE99" s="237"/>
      <c r="AF99" s="237"/>
      <c r="AG99" s="237"/>
      <c r="AH99" s="237"/>
      <c r="AI99" s="237"/>
      <c r="AJ99" s="237"/>
      <c r="AK99" s="237"/>
      <c r="AL99" s="68"/>
      <c r="AM99" s="68"/>
      <c r="AN99" s="243"/>
      <c r="AO99" s="243"/>
      <c r="AP99" s="243"/>
      <c r="AQ99" s="243"/>
      <c r="AR99" s="243"/>
      <c r="AS99" s="243"/>
      <c r="AT99" s="243"/>
      <c r="AU99" s="243"/>
      <c r="AV99" s="68"/>
      <c r="AW99" s="68"/>
      <c r="AX99" s="68"/>
      <c r="AY99" s="68"/>
      <c r="AZ99" s="68"/>
      <c r="BA99" s="68"/>
      <c r="BB99" s="68"/>
      <c r="BC99" s="68"/>
      <c r="BD99" s="68"/>
      <c r="BE99" s="68"/>
      <c r="BG99" s="70"/>
      <c r="BH99" s="70"/>
      <c r="BI99" s="70"/>
      <c r="BJ99" s="70"/>
      <c r="BK99" s="70"/>
      <c r="BL99" s="70"/>
      <c r="BM99" s="70"/>
      <c r="BN99" s="70"/>
      <c r="BO99" s="70"/>
    </row>
    <row r="100" spans="1:67" s="73" customFormat="1" ht="19.5" customHeight="1" x14ac:dyDescent="0.25">
      <c r="A100" s="72"/>
      <c r="B100" s="280" t="s">
        <v>18</v>
      </c>
      <c r="C100" s="280"/>
      <c r="D100" s="280"/>
      <c r="E100" s="280"/>
      <c r="F100" s="280"/>
      <c r="G100" s="280"/>
      <c r="H100" s="280"/>
      <c r="I100" s="280"/>
      <c r="J100" s="280"/>
      <c r="K100" s="280"/>
      <c r="L100" s="77"/>
      <c r="M100" s="77"/>
      <c r="N100" s="235" t="s">
        <v>17</v>
      </c>
      <c r="O100" s="235"/>
      <c r="P100" s="235"/>
      <c r="Q100" s="235"/>
      <c r="R100" s="235"/>
      <c r="S100" s="235"/>
      <c r="T100" s="235"/>
      <c r="U100" s="235"/>
      <c r="V100" s="235"/>
      <c r="W100" s="235"/>
      <c r="X100" s="235"/>
      <c r="Y100" s="77"/>
      <c r="Z100" s="77"/>
      <c r="AA100" s="235" t="s">
        <v>15</v>
      </c>
      <c r="AB100" s="235"/>
      <c r="AC100" s="235"/>
      <c r="AD100" s="235"/>
      <c r="AE100" s="235"/>
      <c r="AF100" s="235"/>
      <c r="AG100" s="235"/>
      <c r="AH100" s="235"/>
      <c r="AI100" s="235"/>
      <c r="AJ100" s="235"/>
      <c r="AK100" s="235"/>
      <c r="AL100" s="77"/>
      <c r="AM100" s="77"/>
      <c r="AN100" s="235" t="s">
        <v>16</v>
      </c>
      <c r="AO100" s="235"/>
      <c r="AP100" s="235"/>
      <c r="AQ100" s="235"/>
      <c r="AR100" s="235"/>
      <c r="AS100" s="235"/>
      <c r="AT100" s="235"/>
      <c r="AU100" s="235"/>
      <c r="AV100" s="78"/>
      <c r="AW100" s="72"/>
      <c r="AX100" s="72"/>
      <c r="AY100" s="72"/>
      <c r="AZ100" s="72"/>
      <c r="BA100" s="72"/>
      <c r="BB100" s="38" t="s">
        <v>75</v>
      </c>
      <c r="BC100" s="72"/>
      <c r="BD100" s="72"/>
      <c r="BE100" s="72"/>
      <c r="BG100" s="74"/>
      <c r="BH100" s="74"/>
      <c r="BI100" s="74"/>
      <c r="BJ100" s="74"/>
      <c r="BK100" s="74"/>
      <c r="BL100" s="74"/>
      <c r="BM100" s="74"/>
      <c r="BN100" s="74"/>
      <c r="BO100" s="74"/>
    </row>
    <row r="101" spans="1:67" s="81" customFormat="1" ht="3.6" customHeight="1" x14ac:dyDescent="0.25">
      <c r="A101" s="79"/>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79"/>
      <c r="BA101" s="79"/>
      <c r="BB101" s="79"/>
      <c r="BC101" s="79"/>
      <c r="BD101" s="79"/>
      <c r="BE101" s="79"/>
      <c r="BG101" s="74"/>
      <c r="BH101" s="74"/>
      <c r="BI101" s="74"/>
      <c r="BJ101" s="74"/>
      <c r="BK101" s="74"/>
      <c r="BL101" s="74"/>
      <c r="BM101" s="74"/>
      <c r="BN101" s="74"/>
      <c r="BO101" s="74"/>
    </row>
    <row r="102" spans="1:67" s="69" customFormat="1" x14ac:dyDescent="0.25">
      <c r="BG102" s="70"/>
      <c r="BH102" s="70"/>
      <c r="BI102" s="70"/>
      <c r="BJ102" s="70"/>
      <c r="BK102" s="70"/>
      <c r="BL102" s="70"/>
      <c r="BM102" s="70"/>
      <c r="BN102" s="70"/>
      <c r="BO102" s="70"/>
    </row>
    <row r="103" spans="1:67" s="69" customFormat="1" x14ac:dyDescent="0.25">
      <c r="BG103" s="70"/>
      <c r="BH103" s="70"/>
      <c r="BI103" s="70"/>
      <c r="BJ103" s="70"/>
      <c r="BK103" s="70"/>
      <c r="BL103" s="70"/>
      <c r="BM103" s="70"/>
      <c r="BN103" s="70"/>
      <c r="BO103" s="70"/>
    </row>
    <row r="104" spans="1:67" s="69" customFormat="1" x14ac:dyDescent="0.25">
      <c r="BG104" s="70"/>
      <c r="BH104" s="70"/>
      <c r="BI104" s="70"/>
      <c r="BJ104" s="70"/>
      <c r="BK104" s="70"/>
      <c r="BL104" s="70"/>
      <c r="BM104" s="70"/>
      <c r="BN104" s="70"/>
      <c r="BO104" s="70"/>
    </row>
    <row r="105" spans="1:67" s="69" customFormat="1" x14ac:dyDescent="0.25">
      <c r="BG105" s="70"/>
      <c r="BH105" s="70"/>
      <c r="BI105" s="70"/>
      <c r="BJ105" s="70"/>
      <c r="BK105" s="70"/>
      <c r="BL105" s="70"/>
      <c r="BM105" s="70"/>
      <c r="BN105" s="70"/>
      <c r="BO105" s="70"/>
    </row>
    <row r="106" spans="1:67" s="69" customFormat="1" x14ac:dyDescent="0.25">
      <c r="BG106" s="70"/>
      <c r="BH106" s="70"/>
      <c r="BI106" s="70"/>
      <c r="BJ106" s="70"/>
      <c r="BK106" s="70"/>
      <c r="BL106" s="70"/>
      <c r="BM106" s="70"/>
      <c r="BN106" s="70"/>
      <c r="BO106" s="70"/>
    </row>
    <row r="107" spans="1:67" s="69" customFormat="1" x14ac:dyDescent="0.25">
      <c r="BG107" s="70"/>
      <c r="BH107" s="70"/>
      <c r="BI107" s="70"/>
      <c r="BJ107" s="70"/>
      <c r="BK107" s="70"/>
      <c r="BL107" s="70"/>
      <c r="BM107" s="70"/>
      <c r="BN107" s="70"/>
      <c r="BO107" s="70"/>
    </row>
  </sheetData>
  <sheetProtection algorithmName="SHA-512" hashValue="KtSZwfRobvqRXf5IFuuyE713XLDNn9GxnJIWF/mAeRtWMw6fHwzM2J+SkXfo7Kc0x4cFCh4pLLQuavj752pa7A==" saltValue="lmobrOmTohf85xaLrben4w==" spinCount="100000" sheet="1" selectLockedCells="1"/>
  <dataConsolidate/>
  <mergeCells count="763">
    <mergeCell ref="BA20:BD20"/>
    <mergeCell ref="B21:F21"/>
    <mergeCell ref="G21:Q21"/>
    <mergeCell ref="R21:AB21"/>
    <mergeCell ref="AC21:AF21"/>
    <mergeCell ref="AG21:AJ21"/>
    <mergeCell ref="AK21:AN21"/>
    <mergeCell ref="AO21:AR21"/>
    <mergeCell ref="AS21:AV21"/>
    <mergeCell ref="AW21:AZ21"/>
    <mergeCell ref="BA21:BD21"/>
    <mergeCell ref="B20:F20"/>
    <mergeCell ref="G20:Q20"/>
    <mergeCell ref="R20:AB20"/>
    <mergeCell ref="AC20:AF20"/>
    <mergeCell ref="AG20:AJ20"/>
    <mergeCell ref="AK20:AN20"/>
    <mergeCell ref="AO20:AR20"/>
    <mergeCell ref="AS20:AV20"/>
    <mergeCell ref="AW20:AZ20"/>
    <mergeCell ref="BA18:BD18"/>
    <mergeCell ref="B19:F19"/>
    <mergeCell ref="G19:Q19"/>
    <mergeCell ref="R19:AB19"/>
    <mergeCell ref="AC19:AF19"/>
    <mergeCell ref="AG19:AJ19"/>
    <mergeCell ref="AK19:AN19"/>
    <mergeCell ref="AO19:AR19"/>
    <mergeCell ref="AS19:AV19"/>
    <mergeCell ref="AW19:AZ19"/>
    <mergeCell ref="BA19:BD19"/>
    <mergeCell ref="B18:F18"/>
    <mergeCell ref="G18:Q18"/>
    <mergeCell ref="R18:AB18"/>
    <mergeCell ref="AC18:AF18"/>
    <mergeCell ref="AG18:AJ18"/>
    <mergeCell ref="AK18:AN18"/>
    <mergeCell ref="AO18:AR18"/>
    <mergeCell ref="AS18:AV18"/>
    <mergeCell ref="AW18:AZ18"/>
    <mergeCell ref="BA16:BD16"/>
    <mergeCell ref="B17:F17"/>
    <mergeCell ref="G17:Q17"/>
    <mergeCell ref="R17:AB17"/>
    <mergeCell ref="AC17:AF17"/>
    <mergeCell ref="AG17:AJ17"/>
    <mergeCell ref="AK17:AN17"/>
    <mergeCell ref="AO17:AR17"/>
    <mergeCell ref="AS17:AV17"/>
    <mergeCell ref="AW17:AZ17"/>
    <mergeCell ref="BA17:BD17"/>
    <mergeCell ref="B16:F16"/>
    <mergeCell ref="G16:Q16"/>
    <mergeCell ref="R16:AB16"/>
    <mergeCell ref="AC16:AF16"/>
    <mergeCell ref="AG16:AJ16"/>
    <mergeCell ref="AK16:AN16"/>
    <mergeCell ref="AO16:AR16"/>
    <mergeCell ref="AS16:AV16"/>
    <mergeCell ref="AW16:AZ16"/>
    <mergeCell ref="BA14:BD14"/>
    <mergeCell ref="B15:F15"/>
    <mergeCell ref="G15:Q15"/>
    <mergeCell ref="R15:AB15"/>
    <mergeCell ref="AC15:AF15"/>
    <mergeCell ref="AG15:AJ15"/>
    <mergeCell ref="AK15:AN15"/>
    <mergeCell ref="AO15:AR15"/>
    <mergeCell ref="AS15:AV15"/>
    <mergeCell ref="AW15:AZ15"/>
    <mergeCell ref="BA15:BD15"/>
    <mergeCell ref="B14:F14"/>
    <mergeCell ref="G14:Q14"/>
    <mergeCell ref="R14:AB14"/>
    <mergeCell ref="AC14:AF14"/>
    <mergeCell ref="AG14:AJ14"/>
    <mergeCell ref="AK14:AN14"/>
    <mergeCell ref="AO14:AR14"/>
    <mergeCell ref="AS14:AV14"/>
    <mergeCell ref="AW14:AZ14"/>
    <mergeCell ref="AO12:AR12"/>
    <mergeCell ref="AS12:AV12"/>
    <mergeCell ref="AW12:AZ12"/>
    <mergeCell ref="BA12:BD12"/>
    <mergeCell ref="B13:F13"/>
    <mergeCell ref="G13:Q13"/>
    <mergeCell ref="R13:AB13"/>
    <mergeCell ref="AC13:AF13"/>
    <mergeCell ref="AG13:AJ13"/>
    <mergeCell ref="AK13:AN13"/>
    <mergeCell ref="AO13:AR13"/>
    <mergeCell ref="AS13:AV13"/>
    <mergeCell ref="AW13:AZ13"/>
    <mergeCell ref="BA13:BD13"/>
    <mergeCell ref="C62:J62"/>
    <mergeCell ref="K62:O62"/>
    <mergeCell ref="P62:T62"/>
    <mergeCell ref="U62:AG62"/>
    <mergeCell ref="AH62:AL62"/>
    <mergeCell ref="AM62:AQ62"/>
    <mergeCell ref="AR62:AT62"/>
    <mergeCell ref="AU62:AY62"/>
    <mergeCell ref="AZ62:BC62"/>
    <mergeCell ref="C61:J61"/>
    <mergeCell ref="K61:O61"/>
    <mergeCell ref="P61:T61"/>
    <mergeCell ref="U61:AG61"/>
    <mergeCell ref="AH61:AL61"/>
    <mergeCell ref="AM61:AQ61"/>
    <mergeCell ref="AR61:AT61"/>
    <mergeCell ref="AU61:AY61"/>
    <mergeCell ref="AZ61:BC61"/>
    <mergeCell ref="C60:J60"/>
    <mergeCell ref="K60:O60"/>
    <mergeCell ref="P60:T60"/>
    <mergeCell ref="U60:AG60"/>
    <mergeCell ref="AH60:AL60"/>
    <mergeCell ref="AM60:AQ60"/>
    <mergeCell ref="AR60:AT60"/>
    <mergeCell ref="AU60:AY60"/>
    <mergeCell ref="AZ60:BC60"/>
    <mergeCell ref="C59:J59"/>
    <mergeCell ref="K59:O59"/>
    <mergeCell ref="P59:T59"/>
    <mergeCell ref="U59:AG59"/>
    <mergeCell ref="AH59:AL59"/>
    <mergeCell ref="AM59:AQ59"/>
    <mergeCell ref="AR59:AT59"/>
    <mergeCell ref="AU59:AY59"/>
    <mergeCell ref="AZ59:BC59"/>
    <mergeCell ref="C58:J58"/>
    <mergeCell ref="K58:O58"/>
    <mergeCell ref="P58:T58"/>
    <mergeCell ref="U58:AG58"/>
    <mergeCell ref="AH58:AL58"/>
    <mergeCell ref="AM58:AQ58"/>
    <mergeCell ref="AR58:AT58"/>
    <mergeCell ref="AU58:AY58"/>
    <mergeCell ref="AZ58:BC58"/>
    <mergeCell ref="C57:J57"/>
    <mergeCell ref="K57:O57"/>
    <mergeCell ref="P57:T57"/>
    <mergeCell ref="U57:AG57"/>
    <mergeCell ref="AH57:AL57"/>
    <mergeCell ref="AM57:AQ57"/>
    <mergeCell ref="AR57:AT57"/>
    <mergeCell ref="AU57:AY57"/>
    <mergeCell ref="AZ57:BC57"/>
    <mergeCell ref="C56:J56"/>
    <mergeCell ref="K56:O56"/>
    <mergeCell ref="P56:T56"/>
    <mergeCell ref="U56:AG56"/>
    <mergeCell ref="AH56:AL56"/>
    <mergeCell ref="AM56:AQ56"/>
    <mergeCell ref="AR56:AT56"/>
    <mergeCell ref="AU56:AY56"/>
    <mergeCell ref="AZ56:BC56"/>
    <mergeCell ref="C55:J55"/>
    <mergeCell ref="K55:O55"/>
    <mergeCell ref="P55:T55"/>
    <mergeCell ref="U55:AG55"/>
    <mergeCell ref="AH55:AL55"/>
    <mergeCell ref="AM55:AQ55"/>
    <mergeCell ref="AR55:AT55"/>
    <mergeCell ref="AU55:AY55"/>
    <mergeCell ref="AZ55:BC55"/>
    <mergeCell ref="C54:J54"/>
    <mergeCell ref="K54:O54"/>
    <mergeCell ref="P54:T54"/>
    <mergeCell ref="U54:AG54"/>
    <mergeCell ref="AH54:AL54"/>
    <mergeCell ref="AM54:AQ54"/>
    <mergeCell ref="AR54:AT54"/>
    <mergeCell ref="AU54:AY54"/>
    <mergeCell ref="AZ54:BC54"/>
    <mergeCell ref="C53:J53"/>
    <mergeCell ref="K53:O53"/>
    <mergeCell ref="P53:T53"/>
    <mergeCell ref="U53:AG53"/>
    <mergeCell ref="AH53:AL53"/>
    <mergeCell ref="AM53:AQ53"/>
    <mergeCell ref="AR53:AT53"/>
    <mergeCell ref="AU53:AY53"/>
    <mergeCell ref="AZ53:BC53"/>
    <mergeCell ref="C52:J52"/>
    <mergeCell ref="K52:O52"/>
    <mergeCell ref="P52:T52"/>
    <mergeCell ref="U52:AG52"/>
    <mergeCell ref="AH52:AL52"/>
    <mergeCell ref="AM52:AQ52"/>
    <mergeCell ref="AR52:AT52"/>
    <mergeCell ref="AU52:AY52"/>
    <mergeCell ref="AZ52:BC52"/>
    <mergeCell ref="C51:J51"/>
    <mergeCell ref="K51:O51"/>
    <mergeCell ref="P51:T51"/>
    <mergeCell ref="U51:AG51"/>
    <mergeCell ref="AH51:AL51"/>
    <mergeCell ref="AM51:AQ51"/>
    <mergeCell ref="AR51:AT51"/>
    <mergeCell ref="AU51:AY51"/>
    <mergeCell ref="AZ51:BC51"/>
    <mergeCell ref="C50:J50"/>
    <mergeCell ref="K50:O50"/>
    <mergeCell ref="P50:T50"/>
    <mergeCell ref="U50:AG50"/>
    <mergeCell ref="AH50:AL50"/>
    <mergeCell ref="AM50:AQ50"/>
    <mergeCell ref="AR50:AT50"/>
    <mergeCell ref="AU50:AY50"/>
    <mergeCell ref="AZ50:BC50"/>
    <mergeCell ref="C49:J49"/>
    <mergeCell ref="K49:O49"/>
    <mergeCell ref="P49:T49"/>
    <mergeCell ref="U49:AG49"/>
    <mergeCell ref="AH49:AL49"/>
    <mergeCell ref="AM49:AQ49"/>
    <mergeCell ref="AR49:AT49"/>
    <mergeCell ref="AU49:AY49"/>
    <mergeCell ref="AZ49:BC49"/>
    <mergeCell ref="C48:J48"/>
    <mergeCell ref="K48:O48"/>
    <mergeCell ref="P48:T48"/>
    <mergeCell ref="U48:AG48"/>
    <mergeCell ref="AH48:AL48"/>
    <mergeCell ref="AM48:AQ48"/>
    <mergeCell ref="AR48:AT48"/>
    <mergeCell ref="AU48:AY48"/>
    <mergeCell ref="AZ48:BC48"/>
    <mergeCell ref="C47:J47"/>
    <mergeCell ref="K47:O47"/>
    <mergeCell ref="P47:T47"/>
    <mergeCell ref="U47:AG47"/>
    <mergeCell ref="AH47:AL47"/>
    <mergeCell ref="AM47:AQ47"/>
    <mergeCell ref="AR47:AT47"/>
    <mergeCell ref="AU47:AY47"/>
    <mergeCell ref="AZ47:BC47"/>
    <mergeCell ref="C46:J46"/>
    <mergeCell ref="K46:O46"/>
    <mergeCell ref="P46:T46"/>
    <mergeCell ref="U46:AG46"/>
    <mergeCell ref="AH46:AL46"/>
    <mergeCell ref="AM46:AQ46"/>
    <mergeCell ref="AR46:AT46"/>
    <mergeCell ref="AU46:AY46"/>
    <mergeCell ref="AZ46:BC46"/>
    <mergeCell ref="C45:J45"/>
    <mergeCell ref="K45:O45"/>
    <mergeCell ref="P45:T45"/>
    <mergeCell ref="U45:AG45"/>
    <mergeCell ref="AH45:AL45"/>
    <mergeCell ref="AM45:AQ45"/>
    <mergeCell ref="AR45:AT45"/>
    <mergeCell ref="AU45:AY45"/>
    <mergeCell ref="AZ45:BC45"/>
    <mergeCell ref="C44:J44"/>
    <mergeCell ref="K44:O44"/>
    <mergeCell ref="P44:T44"/>
    <mergeCell ref="U44:AG44"/>
    <mergeCell ref="AH44:AL44"/>
    <mergeCell ref="AM44:AQ44"/>
    <mergeCell ref="AR44:AT44"/>
    <mergeCell ref="AU44:AY44"/>
    <mergeCell ref="AZ44:BC44"/>
    <mergeCell ref="C43:J43"/>
    <mergeCell ref="K43:O43"/>
    <mergeCell ref="P43:T43"/>
    <mergeCell ref="U43:AG43"/>
    <mergeCell ref="AH43:AL43"/>
    <mergeCell ref="AM43:AQ43"/>
    <mergeCell ref="AR43:AT43"/>
    <mergeCell ref="AU43:AY43"/>
    <mergeCell ref="AZ43:BC43"/>
    <mergeCell ref="C42:J42"/>
    <mergeCell ref="K42:O42"/>
    <mergeCell ref="P42:T42"/>
    <mergeCell ref="U42:AG42"/>
    <mergeCell ref="AH42:AL42"/>
    <mergeCell ref="AM42:AQ42"/>
    <mergeCell ref="AR42:AT42"/>
    <mergeCell ref="AU42:AY42"/>
    <mergeCell ref="AZ42:BC42"/>
    <mergeCell ref="B99:K99"/>
    <mergeCell ref="B100:K100"/>
    <mergeCell ref="AM39:AQ39"/>
    <mergeCell ref="AM40:AQ40"/>
    <mergeCell ref="AM41:AQ41"/>
    <mergeCell ref="AM63:AQ63"/>
    <mergeCell ref="AM64:AQ64"/>
    <mergeCell ref="AM65:AQ65"/>
    <mergeCell ref="AM66:AQ66"/>
    <mergeCell ref="AM67:AQ67"/>
    <mergeCell ref="AM68:AQ68"/>
    <mergeCell ref="AM69:AQ69"/>
    <mergeCell ref="AM70:AQ70"/>
    <mergeCell ref="AM71:AQ71"/>
    <mergeCell ref="AM72:AQ72"/>
    <mergeCell ref="AM73:AQ73"/>
    <mergeCell ref="AM74:AQ74"/>
    <mergeCell ref="AM75:AQ75"/>
    <mergeCell ref="AM76:AQ76"/>
    <mergeCell ref="AM77:AQ77"/>
    <mergeCell ref="AM78:AQ78"/>
    <mergeCell ref="AM79:AQ79"/>
    <mergeCell ref="F86:AY86"/>
    <mergeCell ref="C72:J72"/>
    <mergeCell ref="AU73:AY73"/>
    <mergeCell ref="AZ73:BC73"/>
    <mergeCell ref="G27:Q27"/>
    <mergeCell ref="B27:F27"/>
    <mergeCell ref="AO27:AR27"/>
    <mergeCell ref="AS27:AV27"/>
    <mergeCell ref="AW27:AZ27"/>
    <mergeCell ref="BA27:BD27"/>
    <mergeCell ref="R27:AB27"/>
    <mergeCell ref="AC27:AF27"/>
    <mergeCell ref="AG27:AJ27"/>
    <mergeCell ref="AZ65:BC65"/>
    <mergeCell ref="AU68:AY68"/>
    <mergeCell ref="AZ68:BC68"/>
    <mergeCell ref="P66:T66"/>
    <mergeCell ref="C66:J66"/>
    <mergeCell ref="K66:O66"/>
    <mergeCell ref="AH66:AL66"/>
    <mergeCell ref="AR66:AT66"/>
    <mergeCell ref="AZ72:BC72"/>
    <mergeCell ref="AH68:AL68"/>
    <mergeCell ref="AR68:AT68"/>
    <mergeCell ref="C69:J69"/>
    <mergeCell ref="K69:O69"/>
    <mergeCell ref="AM81:AQ81"/>
    <mergeCell ref="AU70:AY70"/>
    <mergeCell ref="AZ70:BC70"/>
    <mergeCell ref="C71:J71"/>
    <mergeCell ref="K71:O71"/>
    <mergeCell ref="P71:T71"/>
    <mergeCell ref="AH71:AL71"/>
    <mergeCell ref="AR71:AT71"/>
    <mergeCell ref="AU71:AY71"/>
    <mergeCell ref="AZ71:BC71"/>
    <mergeCell ref="P80:T80"/>
    <mergeCell ref="C80:J80"/>
    <mergeCell ref="K80:O80"/>
    <mergeCell ref="AH80:AL80"/>
    <mergeCell ref="AR80:AT80"/>
    <mergeCell ref="AU80:AY80"/>
    <mergeCell ref="AZ80:BC80"/>
    <mergeCell ref="P81:T81"/>
    <mergeCell ref="AM80:AQ80"/>
    <mergeCell ref="K72:O72"/>
    <mergeCell ref="P72:T72"/>
    <mergeCell ref="AH72:AL72"/>
    <mergeCell ref="AR72:AT72"/>
    <mergeCell ref="AU72:AY72"/>
    <mergeCell ref="Q89:W89"/>
    <mergeCell ref="Q90:W90"/>
    <mergeCell ref="K90:P90"/>
    <mergeCell ref="K89:P89"/>
    <mergeCell ref="AS87:AY88"/>
    <mergeCell ref="AS89:AY90"/>
    <mergeCell ref="F90:J90"/>
    <mergeCell ref="F89:J89"/>
    <mergeCell ref="F87:J88"/>
    <mergeCell ref="AL89:AR89"/>
    <mergeCell ref="AE89:AK89"/>
    <mergeCell ref="AE90:AK90"/>
    <mergeCell ref="X90:AD90"/>
    <mergeCell ref="X89:AD89"/>
    <mergeCell ref="AL90:AR90"/>
    <mergeCell ref="K87:P88"/>
    <mergeCell ref="Q87:W88"/>
    <mergeCell ref="X87:AD88"/>
    <mergeCell ref="AE87:AK88"/>
    <mergeCell ref="AL87:AR88"/>
    <mergeCell ref="P84:T84"/>
    <mergeCell ref="C84:J84"/>
    <mergeCell ref="K84:O84"/>
    <mergeCell ref="AH84:AL84"/>
    <mergeCell ref="AR84:AT84"/>
    <mergeCell ref="AU84:AY84"/>
    <mergeCell ref="AZ84:BC84"/>
    <mergeCell ref="AM83:AQ83"/>
    <mergeCell ref="AM84:AQ84"/>
    <mergeCell ref="U84:AG84"/>
    <mergeCell ref="P82:T82"/>
    <mergeCell ref="C82:J82"/>
    <mergeCell ref="K82:O82"/>
    <mergeCell ref="AH82:AL82"/>
    <mergeCell ref="AR82:AT82"/>
    <mergeCell ref="AU82:AY82"/>
    <mergeCell ref="AZ82:BC82"/>
    <mergeCell ref="AM82:AQ82"/>
    <mergeCell ref="P83:T83"/>
    <mergeCell ref="C83:J83"/>
    <mergeCell ref="K83:O83"/>
    <mergeCell ref="AH83:AL83"/>
    <mergeCell ref="AR83:AT83"/>
    <mergeCell ref="AU83:AY83"/>
    <mergeCell ref="AZ83:BC83"/>
    <mergeCell ref="U82:AG82"/>
    <mergeCell ref="U83:AG83"/>
    <mergeCell ref="AZ81:BC81"/>
    <mergeCell ref="P78:T78"/>
    <mergeCell ref="C78:J78"/>
    <mergeCell ref="K78:O78"/>
    <mergeCell ref="AH78:AL78"/>
    <mergeCell ref="AR78:AT78"/>
    <mergeCell ref="AU78:AY78"/>
    <mergeCell ref="AZ78:BC78"/>
    <mergeCell ref="P79:T79"/>
    <mergeCell ref="C79:J79"/>
    <mergeCell ref="K79:O79"/>
    <mergeCell ref="AH79:AL79"/>
    <mergeCell ref="AR79:AT79"/>
    <mergeCell ref="AU79:AY79"/>
    <mergeCell ref="AZ79:BC79"/>
    <mergeCell ref="U78:AG78"/>
    <mergeCell ref="U79:AG79"/>
    <mergeCell ref="U80:AG80"/>
    <mergeCell ref="U81:AG81"/>
    <mergeCell ref="C81:J81"/>
    <mergeCell ref="K81:O81"/>
    <mergeCell ref="AH81:AL81"/>
    <mergeCell ref="AR81:AT81"/>
    <mergeCell ref="AU81:AY81"/>
    <mergeCell ref="P76:T76"/>
    <mergeCell ref="C76:J76"/>
    <mergeCell ref="K76:O76"/>
    <mergeCell ref="AH76:AL76"/>
    <mergeCell ref="AR76:AT76"/>
    <mergeCell ref="AU76:AY76"/>
    <mergeCell ref="AZ76:BC76"/>
    <mergeCell ref="P77:T77"/>
    <mergeCell ref="C77:J77"/>
    <mergeCell ref="K77:O77"/>
    <mergeCell ref="AH77:AL77"/>
    <mergeCell ref="AR77:AT77"/>
    <mergeCell ref="AU77:AY77"/>
    <mergeCell ref="AZ77:BC77"/>
    <mergeCell ref="U76:AG76"/>
    <mergeCell ref="U77:AG77"/>
    <mergeCell ref="P69:T69"/>
    <mergeCell ref="P75:T75"/>
    <mergeCell ref="C75:J75"/>
    <mergeCell ref="K75:O75"/>
    <mergeCell ref="AH75:AL75"/>
    <mergeCell ref="AR75:AT75"/>
    <mergeCell ref="C73:J73"/>
    <mergeCell ref="K73:O73"/>
    <mergeCell ref="P73:T73"/>
    <mergeCell ref="AH73:AL73"/>
    <mergeCell ref="AR73:AT73"/>
    <mergeCell ref="AU75:AY75"/>
    <mergeCell ref="AZ75:BC75"/>
    <mergeCell ref="U74:AG74"/>
    <mergeCell ref="U75:AG75"/>
    <mergeCell ref="P74:T74"/>
    <mergeCell ref="C74:J74"/>
    <mergeCell ref="K74:O74"/>
    <mergeCell ref="AH74:AL74"/>
    <mergeCell ref="AR74:AT74"/>
    <mergeCell ref="AU74:AY74"/>
    <mergeCell ref="AZ74:BC74"/>
    <mergeCell ref="P41:T41"/>
    <mergeCell ref="AU66:AY66"/>
    <mergeCell ref="AZ66:BC66"/>
    <mergeCell ref="P67:T67"/>
    <mergeCell ref="C67:J67"/>
    <mergeCell ref="K67:O67"/>
    <mergeCell ref="AH67:AL67"/>
    <mergeCell ref="AR67:AT67"/>
    <mergeCell ref="AU67:AY67"/>
    <mergeCell ref="AZ63:BC63"/>
    <mergeCell ref="AZ67:BC67"/>
    <mergeCell ref="P64:T64"/>
    <mergeCell ref="C64:J64"/>
    <mergeCell ref="K64:O64"/>
    <mergeCell ref="AH64:AL64"/>
    <mergeCell ref="AR64:AT64"/>
    <mergeCell ref="AU64:AY64"/>
    <mergeCell ref="AZ64:BC64"/>
    <mergeCell ref="P65:T65"/>
    <mergeCell ref="C65:J65"/>
    <mergeCell ref="K65:O65"/>
    <mergeCell ref="AH65:AL65"/>
    <mergeCell ref="AR65:AT65"/>
    <mergeCell ref="AU65:AY65"/>
    <mergeCell ref="AS33:AV33"/>
    <mergeCell ref="AW33:AZ33"/>
    <mergeCell ref="AN100:AU100"/>
    <mergeCell ref="AN99:AU99"/>
    <mergeCell ref="U40:AG40"/>
    <mergeCell ref="U39:AG39"/>
    <mergeCell ref="U41:AG41"/>
    <mergeCell ref="U63:AG63"/>
    <mergeCell ref="U64:AG64"/>
    <mergeCell ref="U65:AG65"/>
    <mergeCell ref="U66:AG66"/>
    <mergeCell ref="U67:AG67"/>
    <mergeCell ref="U68:AG68"/>
    <mergeCell ref="U69:AG69"/>
    <mergeCell ref="U70:AG70"/>
    <mergeCell ref="U71:AG71"/>
    <mergeCell ref="U72:AG72"/>
    <mergeCell ref="U73:AG73"/>
    <mergeCell ref="AH69:AL69"/>
    <mergeCell ref="AR69:AT69"/>
    <mergeCell ref="AU69:AY69"/>
    <mergeCell ref="AH70:AL70"/>
    <mergeCell ref="AR70:AT70"/>
    <mergeCell ref="AU41:AY41"/>
    <mergeCell ref="B32:F32"/>
    <mergeCell ref="AG34:AJ34"/>
    <mergeCell ref="G33:Q33"/>
    <mergeCell ref="B31:F31"/>
    <mergeCell ref="B33:F33"/>
    <mergeCell ref="B29:F29"/>
    <mergeCell ref="B30:F30"/>
    <mergeCell ref="AO1:BD1"/>
    <mergeCell ref="N100:X100"/>
    <mergeCell ref="N99:X99"/>
    <mergeCell ref="AA99:AK99"/>
    <mergeCell ref="AA100:AK100"/>
    <mergeCell ref="AD37:AG37"/>
    <mergeCell ref="AG36:AJ36"/>
    <mergeCell ref="AK36:AN36"/>
    <mergeCell ref="AH40:AL40"/>
    <mergeCell ref="AC34:AF34"/>
    <mergeCell ref="AC35:AF35"/>
    <mergeCell ref="AG28:AJ28"/>
    <mergeCell ref="AK28:AN28"/>
    <mergeCell ref="AH39:AL39"/>
    <mergeCell ref="G36:Q36"/>
    <mergeCell ref="AO36:AR36"/>
    <mergeCell ref="AS36:AV36"/>
    <mergeCell ref="B36:F36"/>
    <mergeCell ref="AK34:AN34"/>
    <mergeCell ref="G35:Q35"/>
    <mergeCell ref="AO35:AR35"/>
    <mergeCell ref="AS35:AV35"/>
    <mergeCell ref="AW35:AZ35"/>
    <mergeCell ref="BA35:BD35"/>
    <mergeCell ref="R35:AB35"/>
    <mergeCell ref="AG35:AJ35"/>
    <mergeCell ref="AK35:AN35"/>
    <mergeCell ref="G34:Q34"/>
    <mergeCell ref="AO34:AR34"/>
    <mergeCell ref="AS34:AV34"/>
    <mergeCell ref="AW34:AZ34"/>
    <mergeCell ref="BA34:BD34"/>
    <mergeCell ref="R34:AB34"/>
    <mergeCell ref="B34:F34"/>
    <mergeCell ref="B35:F35"/>
    <mergeCell ref="AW36:AZ36"/>
    <mergeCell ref="BA36:BD36"/>
    <mergeCell ref="R36:AB36"/>
    <mergeCell ref="AC36:AF36"/>
    <mergeCell ref="BA33:BD33"/>
    <mergeCell ref="R33:AB33"/>
    <mergeCell ref="AG33:AJ33"/>
    <mergeCell ref="AK33:AN33"/>
    <mergeCell ref="G31:Q31"/>
    <mergeCell ref="AO31:AR31"/>
    <mergeCell ref="AS31:AV31"/>
    <mergeCell ref="AW31:AZ31"/>
    <mergeCell ref="BA31:BD31"/>
    <mergeCell ref="R31:AB31"/>
    <mergeCell ref="AC31:AF31"/>
    <mergeCell ref="AC33:AF33"/>
    <mergeCell ref="G32:Q32"/>
    <mergeCell ref="AO32:AR32"/>
    <mergeCell ref="AS32:AV32"/>
    <mergeCell ref="AW32:AZ32"/>
    <mergeCell ref="BA32:BD32"/>
    <mergeCell ref="R32:AB32"/>
    <mergeCell ref="AG31:AJ31"/>
    <mergeCell ref="AK31:AN31"/>
    <mergeCell ref="AG32:AJ32"/>
    <mergeCell ref="AK32:AN32"/>
    <mergeCell ref="AC32:AF32"/>
    <mergeCell ref="AO33:AR33"/>
    <mergeCell ref="BA30:BD30"/>
    <mergeCell ref="R30:AB30"/>
    <mergeCell ref="AG30:AJ30"/>
    <mergeCell ref="AK30:AN30"/>
    <mergeCell ref="G29:Q29"/>
    <mergeCell ref="AO29:AR29"/>
    <mergeCell ref="AS29:AV29"/>
    <mergeCell ref="AW29:AZ29"/>
    <mergeCell ref="BA29:BD29"/>
    <mergeCell ref="R29:AB29"/>
    <mergeCell ref="AC29:AF29"/>
    <mergeCell ref="AC30:AF30"/>
    <mergeCell ref="AG29:AJ29"/>
    <mergeCell ref="AK29:AN29"/>
    <mergeCell ref="G25:Q25"/>
    <mergeCell ref="B25:F25"/>
    <mergeCell ref="AO25:AR25"/>
    <mergeCell ref="AS25:AV25"/>
    <mergeCell ref="AW25:AZ25"/>
    <mergeCell ref="R25:AB25"/>
    <mergeCell ref="G30:Q30"/>
    <mergeCell ref="AO30:AR30"/>
    <mergeCell ref="AS30:AV30"/>
    <mergeCell ref="AW30:AZ30"/>
    <mergeCell ref="G28:Q28"/>
    <mergeCell ref="B26:F26"/>
    <mergeCell ref="AO26:AR26"/>
    <mergeCell ref="AS26:AV26"/>
    <mergeCell ref="B28:F28"/>
    <mergeCell ref="AS28:AV28"/>
    <mergeCell ref="AW28:AZ28"/>
    <mergeCell ref="AO28:AR28"/>
    <mergeCell ref="AC25:AF25"/>
    <mergeCell ref="AG25:AJ25"/>
    <mergeCell ref="G23:Q23"/>
    <mergeCell ref="B23:F23"/>
    <mergeCell ref="AO23:AR23"/>
    <mergeCell ref="AS23:AV23"/>
    <mergeCell ref="AW23:AZ23"/>
    <mergeCell ref="R23:AB23"/>
    <mergeCell ref="AC23:AF23"/>
    <mergeCell ref="AG23:AJ23"/>
    <mergeCell ref="AK23:AN23"/>
    <mergeCell ref="R7:AB7"/>
    <mergeCell ref="BA10:BD10"/>
    <mergeCell ref="R10:AB10"/>
    <mergeCell ref="BA7:BD7"/>
    <mergeCell ref="AW7:AZ7"/>
    <mergeCell ref="AS7:AV7"/>
    <mergeCell ref="AK7:AN7"/>
    <mergeCell ref="AO7:AR7"/>
    <mergeCell ref="AK8:AN8"/>
    <mergeCell ref="AO9:AR9"/>
    <mergeCell ref="AS9:AV9"/>
    <mergeCell ref="AW9:AZ9"/>
    <mergeCell ref="BA9:BD9"/>
    <mergeCell ref="AO10:AR10"/>
    <mergeCell ref="AS10:AV10"/>
    <mergeCell ref="AW10:AZ10"/>
    <mergeCell ref="BA8:BD8"/>
    <mergeCell ref="R8:AB8"/>
    <mergeCell ref="B24:F24"/>
    <mergeCell ref="AO6:AR6"/>
    <mergeCell ref="R6:AB6"/>
    <mergeCell ref="AG8:AJ8"/>
    <mergeCell ref="AW6:AZ6"/>
    <mergeCell ref="G7:Q7"/>
    <mergeCell ref="G1:AL1"/>
    <mergeCell ref="G4:AG4"/>
    <mergeCell ref="AC6:AF6"/>
    <mergeCell ref="AC7:AF7"/>
    <mergeCell ref="AC8:AF8"/>
    <mergeCell ref="AC9:AF9"/>
    <mergeCell ref="AC10:AF10"/>
    <mergeCell ref="AC11:AF11"/>
    <mergeCell ref="G2:BD2"/>
    <mergeCell ref="B5:BD5"/>
    <mergeCell ref="AK11:AN11"/>
    <mergeCell ref="AG9:AJ9"/>
    <mergeCell ref="AK9:AN9"/>
    <mergeCell ref="AG10:AJ10"/>
    <mergeCell ref="AK10:AN10"/>
    <mergeCell ref="AG7:AJ7"/>
    <mergeCell ref="AS11:AV11"/>
    <mergeCell ref="AW11:AZ11"/>
    <mergeCell ref="BA11:BD11"/>
    <mergeCell ref="R11:AB11"/>
    <mergeCell ref="B9:F9"/>
    <mergeCell ref="G22:Q22"/>
    <mergeCell ref="B22:F22"/>
    <mergeCell ref="AO22:AR22"/>
    <mergeCell ref="AS22:AV22"/>
    <mergeCell ref="AW22:AZ22"/>
    <mergeCell ref="BA22:BD22"/>
    <mergeCell ref="R22:AB22"/>
    <mergeCell ref="G11:Q11"/>
    <mergeCell ref="AO11:AR11"/>
    <mergeCell ref="AG11:AJ11"/>
    <mergeCell ref="G10:Q10"/>
    <mergeCell ref="G9:Q9"/>
    <mergeCell ref="AC22:AF22"/>
    <mergeCell ref="AG22:AJ22"/>
    <mergeCell ref="AK22:AN22"/>
    <mergeCell ref="B12:F12"/>
    <mergeCell ref="G12:Q12"/>
    <mergeCell ref="R12:AB12"/>
    <mergeCell ref="AC12:AF12"/>
    <mergeCell ref="AG12:AJ12"/>
    <mergeCell ref="AK12:AN12"/>
    <mergeCell ref="B95:BD97"/>
    <mergeCell ref="AR39:AT39"/>
    <mergeCell ref="AR40:AT40"/>
    <mergeCell ref="AZ39:BC39"/>
    <mergeCell ref="AZ40:BC40"/>
    <mergeCell ref="AU39:AY39"/>
    <mergeCell ref="AU40:AY40"/>
    <mergeCell ref="AZ69:BC69"/>
    <mergeCell ref="C70:J70"/>
    <mergeCell ref="K70:O70"/>
    <mergeCell ref="P70:T70"/>
    <mergeCell ref="C39:J39"/>
    <mergeCell ref="C40:J40"/>
    <mergeCell ref="K39:O39"/>
    <mergeCell ref="K40:O40"/>
    <mergeCell ref="P39:T39"/>
    <mergeCell ref="P40:T40"/>
    <mergeCell ref="AZ41:BC41"/>
    <mergeCell ref="P63:T63"/>
    <mergeCell ref="C63:J63"/>
    <mergeCell ref="K63:O63"/>
    <mergeCell ref="AH63:AL63"/>
    <mergeCell ref="AR63:AT63"/>
    <mergeCell ref="AU63:AY63"/>
    <mergeCell ref="K68:O68"/>
    <mergeCell ref="P68:T68"/>
    <mergeCell ref="G6:Q6"/>
    <mergeCell ref="AK6:AN6"/>
    <mergeCell ref="AG6:AJ6"/>
    <mergeCell ref="BA24:BD24"/>
    <mergeCell ref="R24:AB24"/>
    <mergeCell ref="AC24:AF24"/>
    <mergeCell ref="AG24:AJ24"/>
    <mergeCell ref="AK24:AN24"/>
    <mergeCell ref="AK25:AN25"/>
    <mergeCell ref="G26:Q26"/>
    <mergeCell ref="BA28:BD28"/>
    <mergeCell ref="R28:AB28"/>
    <mergeCell ref="AW26:AZ26"/>
    <mergeCell ref="BA26:BD26"/>
    <mergeCell ref="R26:AB26"/>
    <mergeCell ref="AC26:AF26"/>
    <mergeCell ref="AG26:AJ26"/>
    <mergeCell ref="AK26:AN26"/>
    <mergeCell ref="AK27:AN27"/>
    <mergeCell ref="BA25:BD25"/>
    <mergeCell ref="G24:Q24"/>
    <mergeCell ref="BA6:BD6"/>
    <mergeCell ref="AS6:AV6"/>
    <mergeCell ref="G8:Q8"/>
    <mergeCell ref="L92:AR94"/>
    <mergeCell ref="C38:BC38"/>
    <mergeCell ref="G37:AC37"/>
    <mergeCell ref="R9:AB9"/>
    <mergeCell ref="AC28:AF28"/>
    <mergeCell ref="BA23:BD23"/>
    <mergeCell ref="AO24:AR24"/>
    <mergeCell ref="AS24:AV24"/>
    <mergeCell ref="AW24:AZ24"/>
    <mergeCell ref="AO8:AR8"/>
    <mergeCell ref="AS8:AV8"/>
    <mergeCell ref="AW8:AZ8"/>
    <mergeCell ref="B6:F6"/>
    <mergeCell ref="B7:F7"/>
    <mergeCell ref="B8:F8"/>
    <mergeCell ref="B10:F10"/>
    <mergeCell ref="B11:F11"/>
    <mergeCell ref="C41:J41"/>
    <mergeCell ref="K41:O41"/>
    <mergeCell ref="AH41:AL41"/>
    <mergeCell ref="AR41:AT41"/>
    <mergeCell ref="C68:J68"/>
  </mergeCells>
  <conditionalFormatting sqref="B7:F36">
    <cfRule type="expression" dxfId="16" priority="22">
      <formula>$BH7="Empty"</formula>
    </cfRule>
  </conditionalFormatting>
  <conditionalFormatting sqref="C40:J84">
    <cfRule type="expression" dxfId="15" priority="9">
      <formula>$BG40="Empty"</formula>
    </cfRule>
  </conditionalFormatting>
  <conditionalFormatting sqref="G7:Q36">
    <cfRule type="expression" dxfId="14" priority="23">
      <formula>$BG7="Empty"</formula>
    </cfRule>
  </conditionalFormatting>
  <conditionalFormatting sqref="K40:O84">
    <cfRule type="expression" dxfId="13" priority="8">
      <formula>$BH40="Empty"</formula>
    </cfRule>
  </conditionalFormatting>
  <conditionalFormatting sqref="P40:T84">
    <cfRule type="expression" dxfId="12" priority="7">
      <formula>$BI40="Empty"</formula>
    </cfRule>
  </conditionalFormatting>
  <conditionalFormatting sqref="R7:AB36">
    <cfRule type="expression" dxfId="11" priority="14">
      <formula>$BK7="Empty"</formula>
    </cfRule>
  </conditionalFormatting>
  <conditionalFormatting sqref="U40:U84">
    <cfRule type="expression" dxfId="10" priority="6">
      <formula>$BJ40="Empty"</formula>
    </cfRule>
  </conditionalFormatting>
  <conditionalFormatting sqref="AC7:AF36">
    <cfRule type="expression" dxfId="9" priority="13">
      <formula>$BL7="Empty"</formula>
    </cfRule>
  </conditionalFormatting>
  <conditionalFormatting sqref="AG7:AJ36">
    <cfRule type="expression" dxfId="8" priority="12">
      <formula>$BM7="Empty"</formula>
    </cfRule>
  </conditionalFormatting>
  <conditionalFormatting sqref="AH40:AL84">
    <cfRule type="expression" dxfId="7" priority="5">
      <formula>$BK40="Empty"</formula>
    </cfRule>
  </conditionalFormatting>
  <conditionalFormatting sqref="AK7:AN36">
    <cfRule type="expression" dxfId="6" priority="11">
      <formula>$BN7="Empty"</formula>
    </cfRule>
  </conditionalFormatting>
  <conditionalFormatting sqref="AM40:AQ84">
    <cfRule type="expression" dxfId="5" priority="4">
      <formula>$BL40="Empty"</formula>
    </cfRule>
  </conditionalFormatting>
  <conditionalFormatting sqref="AO7:AR36">
    <cfRule type="expression" dxfId="4" priority="16">
      <formula>$BI7="Empty"</formula>
    </cfRule>
  </conditionalFormatting>
  <conditionalFormatting sqref="AR40:AT84">
    <cfRule type="expression" dxfId="3" priority="3">
      <formula>$BM40="Empty"</formula>
    </cfRule>
  </conditionalFormatting>
  <conditionalFormatting sqref="AS7:AV36">
    <cfRule type="expression" dxfId="2" priority="15">
      <formula>$BJ7="Empty"</formula>
    </cfRule>
  </conditionalFormatting>
  <conditionalFormatting sqref="AS89:AY90">
    <cfRule type="cellIs" dxfId="1" priority="10" operator="greaterThan">
      <formula>0</formula>
    </cfRule>
  </conditionalFormatting>
  <conditionalFormatting sqref="AU40:AY84">
    <cfRule type="expression" dxfId="0" priority="2">
      <formula>$BN40="Empty"</formula>
    </cfRule>
  </conditionalFormatting>
  <dataValidations count="3">
    <dataValidation type="list" allowBlank="1" showInputMessage="1" showErrorMessage="1" sqref="P40:T84 B7:F36" xr:uid="{833409C4-F548-42D7-9523-00F1C22A2A90}">
      <formula1>$BR$5:$BS$5</formula1>
    </dataValidation>
    <dataValidation type="list" allowBlank="1" showInputMessage="1" showErrorMessage="1" sqref="B99:K99" xr:uid="{5705595A-97BF-4AE4-8742-D9924B38A742}">
      <formula1>$BG$97:$BG$98</formula1>
    </dataValidation>
    <dataValidation type="list" allowBlank="1" showErrorMessage="1" errorTitle="Select Program First" error="Select the Program in the column to the left before entering data in this column." prompt="Select Program First" sqref="U40:U84 V41:AE84" xr:uid="{9E834E45-D44E-460E-B53F-60980BFFD7E8}">
      <formula1>$BR40:$BT40</formula1>
    </dataValidation>
  </dataValidations>
  <pageMargins left="0.2" right="0.2" top="0.25" bottom="0.25" header="0.05" footer="0.05"/>
  <pageSetup scale="68" fitToHeight="0" orientation="portrait" cellComments="atEnd"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04DBBFE-3628-408A-B724-AB1E575E4E14}">
          <x14:formula1>
            <xm:f>IF($B7="SAFE",'Award Contact List &amp; Lookups'!$AA$2:$AA$69,IF($B7="Senior SAFE",'Award Contact List &amp; Lookups'!$AB$2:$AB$80,'Award Contact List &amp; Lookups'!$AC$2))</xm:f>
          </x14:formula1>
          <xm:sqref>G7:Q36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EC079-12BD-4247-A23E-06C397549317}">
  <sheetPr codeName="Sheet9"/>
  <dimension ref="A1:AW206"/>
  <sheetViews>
    <sheetView workbookViewId="0">
      <pane xSplit="1" ySplit="1" topLeftCell="B173" activePane="bottomRight" state="frozen"/>
      <selection activeCell="E11" sqref="E11"/>
      <selection pane="topRight" activeCell="E11" sqref="E11"/>
      <selection pane="bottomLeft" activeCell="E11" sqref="E11"/>
      <selection pane="bottomRight" activeCell="A2" sqref="A2:A206"/>
    </sheetView>
  </sheetViews>
  <sheetFormatPr defaultColWidth="9.140625" defaultRowHeight="15" x14ac:dyDescent="0.25"/>
  <cols>
    <col min="1" max="1" width="23" style="22" bestFit="1" customWidth="1"/>
    <col min="2" max="2" width="19.28515625" style="33" bestFit="1" customWidth="1"/>
    <col min="3" max="3" width="25.7109375" style="33" bestFit="1" customWidth="1"/>
    <col min="4" max="6" width="25.7109375" style="33" hidden="1" customWidth="1"/>
    <col min="7" max="7" width="25.5703125" style="22" customWidth="1"/>
    <col min="8" max="8" width="14.85546875" style="22" customWidth="1"/>
    <col min="9" max="9" width="8.7109375" style="34" customWidth="1"/>
    <col min="10" max="10" width="21.5703125" style="22" customWidth="1"/>
    <col min="11" max="11" width="27.28515625" style="22" customWidth="1"/>
    <col min="12" max="12" width="26.85546875" style="22" customWidth="1"/>
    <col min="13" max="13" width="44.28515625" style="22" customWidth="1"/>
    <col min="14" max="14" width="25.7109375" style="22" customWidth="1"/>
    <col min="15" max="15" width="31.85546875" style="22" customWidth="1"/>
    <col min="16" max="16" width="31.42578125" style="22" customWidth="1"/>
    <col min="17" max="17" width="35.140625" style="22" customWidth="1"/>
    <col min="18" max="18" width="28" style="22" customWidth="1"/>
    <col min="19" max="19" width="33.85546875" style="22" customWidth="1"/>
    <col min="20" max="21" width="33.28515625" style="22" customWidth="1"/>
    <col min="22" max="22" width="32.28515625" style="22" bestFit="1" customWidth="1"/>
    <col min="23" max="23" width="24.7109375" style="22" customWidth="1"/>
    <col min="24" max="24" width="24.28515625" style="22" customWidth="1"/>
    <col min="25" max="25" width="19.85546875" style="22" customWidth="1"/>
    <col min="26" max="26" width="102.28515625" style="22" bestFit="1" customWidth="1"/>
    <col min="27" max="27" width="84.140625" style="35" bestFit="1" customWidth="1"/>
    <col min="28" max="28" width="32.7109375" style="22" bestFit="1" customWidth="1"/>
    <col min="29" max="36" width="9.140625" style="22"/>
    <col min="37" max="40" width="9.140625" style="35"/>
    <col min="41" max="44" width="9.140625" style="22"/>
    <col min="45" max="49" width="9.140625" style="35"/>
    <col min="50" max="16384" width="9.140625" style="22"/>
  </cols>
  <sheetData>
    <row r="1" spans="1:49" s="19" customFormat="1" ht="32.25" customHeight="1" thickBot="1" x14ac:dyDescent="0.3">
      <c r="A1" s="1" t="s">
        <v>44</v>
      </c>
      <c r="B1" s="2" t="s">
        <v>27</v>
      </c>
      <c r="C1" s="3" t="s">
        <v>26</v>
      </c>
      <c r="D1" s="144"/>
      <c r="E1" s="144"/>
      <c r="F1" s="144"/>
      <c r="G1" s="4" t="s">
        <v>43</v>
      </c>
      <c r="H1" s="5" t="s">
        <v>19</v>
      </c>
      <c r="I1" s="6" t="s">
        <v>20</v>
      </c>
      <c r="J1" s="7" t="s">
        <v>42</v>
      </c>
      <c r="K1" s="8" t="s">
        <v>41</v>
      </c>
      <c r="L1" s="8" t="s">
        <v>40</v>
      </c>
      <c r="M1" s="9" t="s">
        <v>39</v>
      </c>
      <c r="N1" s="10" t="s">
        <v>38</v>
      </c>
      <c r="O1" s="11" t="s">
        <v>80</v>
      </c>
      <c r="P1" s="11" t="s">
        <v>37</v>
      </c>
      <c r="Q1" s="12" t="s">
        <v>36</v>
      </c>
      <c r="R1" s="13" t="s">
        <v>35</v>
      </c>
      <c r="S1" s="14" t="s">
        <v>34</v>
      </c>
      <c r="T1" s="14" t="s">
        <v>33</v>
      </c>
      <c r="U1" s="15" t="s">
        <v>32</v>
      </c>
      <c r="V1" s="16" t="s">
        <v>31</v>
      </c>
      <c r="W1" s="17" t="s">
        <v>30</v>
      </c>
      <c r="X1" s="17" t="s">
        <v>29</v>
      </c>
      <c r="Y1" s="18" t="s">
        <v>28</v>
      </c>
      <c r="AA1" s="20" t="s">
        <v>357</v>
      </c>
      <c r="AB1" s="19" t="s">
        <v>358</v>
      </c>
      <c r="AK1" s="20"/>
      <c r="AL1" s="20"/>
      <c r="AM1" s="20"/>
      <c r="AN1" s="20"/>
      <c r="AS1" s="20"/>
      <c r="AT1" s="20"/>
      <c r="AU1" s="20"/>
      <c r="AV1" s="20"/>
      <c r="AW1" s="20"/>
    </row>
    <row r="2" spans="1:49" x14ac:dyDescent="0.25">
      <c r="A2" s="160"/>
      <c r="B2" s="161"/>
      <c r="C2" s="161"/>
      <c r="D2" s="161">
        <v>8097.72</v>
      </c>
      <c r="E2" s="146"/>
      <c r="F2" s="146"/>
      <c r="G2" s="30"/>
      <c r="H2" s="29"/>
      <c r="I2" s="31"/>
      <c r="J2" s="30"/>
      <c r="K2" s="29"/>
      <c r="L2" s="29"/>
      <c r="M2" s="32"/>
      <c r="N2" s="30"/>
      <c r="O2" s="29"/>
      <c r="P2" s="29"/>
      <c r="Q2" s="32"/>
      <c r="R2" s="30"/>
      <c r="S2" s="29"/>
      <c r="T2" s="29"/>
      <c r="U2" s="32"/>
      <c r="V2" s="30"/>
      <c r="W2" s="29"/>
      <c r="X2" s="29"/>
      <c r="Y2" s="32"/>
      <c r="AA2" s="35" t="s">
        <v>360</v>
      </c>
      <c r="AB2" s="22" t="s">
        <v>360</v>
      </c>
    </row>
    <row r="3" spans="1:49" x14ac:dyDescent="0.25">
      <c r="A3" s="162"/>
      <c r="B3" s="145"/>
      <c r="C3" s="23"/>
      <c r="D3" s="23">
        <v>8100</v>
      </c>
      <c r="E3" s="146"/>
      <c r="F3" s="146"/>
      <c r="G3" s="30"/>
      <c r="H3" s="29"/>
      <c r="I3" s="31"/>
      <c r="J3" s="30"/>
      <c r="K3" s="29"/>
      <c r="L3" s="29"/>
      <c r="M3" s="32"/>
      <c r="N3" s="30"/>
      <c r="O3" s="29"/>
      <c r="P3" s="29"/>
      <c r="Q3" s="32"/>
      <c r="R3" s="30"/>
      <c r="S3" s="29"/>
      <c r="T3" s="29"/>
      <c r="U3" s="32"/>
      <c r="V3" s="30"/>
      <c r="W3" s="29"/>
      <c r="X3" s="29"/>
      <c r="Y3" s="32"/>
      <c r="Z3" s="21"/>
      <c r="AA3" s="35" t="s">
        <v>365</v>
      </c>
      <c r="AB3" s="22" t="s">
        <v>365</v>
      </c>
    </row>
    <row r="4" spans="1:49" x14ac:dyDescent="0.25">
      <c r="A4" s="163"/>
      <c r="B4" s="146"/>
      <c r="C4" s="28"/>
      <c r="D4" s="28">
        <v>8100</v>
      </c>
      <c r="E4" s="145"/>
      <c r="F4" s="145"/>
      <c r="G4" s="25"/>
      <c r="H4" s="24"/>
      <c r="I4" s="26"/>
      <c r="J4" s="25"/>
      <c r="K4" s="24"/>
      <c r="L4" s="24"/>
      <c r="M4" s="27"/>
      <c r="N4" s="25"/>
      <c r="O4" s="24"/>
      <c r="P4" s="24"/>
      <c r="Q4" s="27"/>
      <c r="R4" s="25"/>
      <c r="S4" s="24"/>
      <c r="T4" s="24"/>
      <c r="U4" s="27"/>
      <c r="V4" s="25"/>
      <c r="W4" s="24"/>
      <c r="X4" s="24"/>
      <c r="Y4" s="27"/>
      <c r="Z4" s="21"/>
      <c r="AA4" s="35" t="s">
        <v>361</v>
      </c>
      <c r="AB4" s="22" t="s">
        <v>361</v>
      </c>
    </row>
    <row r="5" spans="1:49" x14ac:dyDescent="0.25">
      <c r="A5" s="162"/>
      <c r="B5" s="145"/>
      <c r="C5" s="23"/>
      <c r="D5" s="23">
        <v>8099.14</v>
      </c>
      <c r="E5" s="146"/>
      <c r="F5" s="146"/>
      <c r="G5" s="30"/>
      <c r="H5" s="29"/>
      <c r="I5" s="31"/>
      <c r="J5" s="30"/>
      <c r="K5" s="29"/>
      <c r="L5" s="29"/>
      <c r="M5" s="32"/>
      <c r="N5" s="30"/>
      <c r="O5" s="29"/>
      <c r="P5" s="29"/>
      <c r="Q5" s="32"/>
      <c r="R5" s="30"/>
      <c r="S5" s="29"/>
      <c r="T5" s="29"/>
      <c r="U5" s="32"/>
      <c r="V5" s="30"/>
      <c r="W5" s="29"/>
      <c r="X5" s="29"/>
      <c r="Y5" s="32"/>
      <c r="Z5" s="21"/>
      <c r="AA5" s="35" t="s">
        <v>362</v>
      </c>
      <c r="AB5" s="22" t="s">
        <v>362</v>
      </c>
    </row>
    <row r="6" spans="1:49" x14ac:dyDescent="0.25">
      <c r="A6" s="163"/>
      <c r="B6" s="146"/>
      <c r="C6" s="28"/>
      <c r="D6" s="28">
        <v>9798.5</v>
      </c>
      <c r="E6" s="146"/>
      <c r="F6" s="146"/>
      <c r="G6" s="30"/>
      <c r="H6" s="29"/>
      <c r="I6" s="31"/>
      <c r="J6" s="30"/>
      <c r="K6" s="29"/>
      <c r="L6" s="29"/>
      <c r="M6" s="32"/>
      <c r="N6" s="30"/>
      <c r="O6" s="29"/>
      <c r="P6" s="29"/>
      <c r="Q6" s="32"/>
      <c r="R6" s="30"/>
      <c r="S6" s="29"/>
      <c r="T6" s="29"/>
      <c r="U6" s="32"/>
      <c r="V6" s="30"/>
      <c r="W6" s="29"/>
      <c r="X6" s="29"/>
      <c r="Y6" s="32"/>
      <c r="AA6" s="35" t="s">
        <v>363</v>
      </c>
      <c r="AB6" s="22" t="s">
        <v>428</v>
      </c>
    </row>
    <row r="7" spans="1:49" x14ac:dyDescent="0.25">
      <c r="A7" s="162"/>
      <c r="B7" s="145"/>
      <c r="C7" s="23"/>
      <c r="D7" s="23">
        <v>9800</v>
      </c>
      <c r="E7" s="145"/>
      <c r="F7" s="145"/>
      <c r="G7" s="25"/>
      <c r="H7" s="24"/>
      <c r="I7" s="26"/>
      <c r="J7" s="25"/>
      <c r="K7" s="24"/>
      <c r="L7" s="24"/>
      <c r="M7" s="27"/>
      <c r="N7" s="25"/>
      <c r="O7" s="24"/>
      <c r="P7" s="24"/>
      <c r="Q7" s="27"/>
      <c r="R7" s="25"/>
      <c r="S7" s="24"/>
      <c r="T7" s="24"/>
      <c r="U7" s="27"/>
      <c r="V7" s="25"/>
      <c r="W7" s="24"/>
      <c r="X7" s="24"/>
      <c r="Y7" s="27"/>
      <c r="Z7" s="21"/>
      <c r="AA7" s="35" t="s">
        <v>370</v>
      </c>
      <c r="AB7" s="22" t="s">
        <v>427</v>
      </c>
    </row>
    <row r="8" spans="1:49" x14ac:dyDescent="0.25">
      <c r="A8" s="163"/>
      <c r="B8" s="146"/>
      <c r="C8" s="28"/>
      <c r="D8" s="28">
        <v>6899.24</v>
      </c>
      <c r="E8" s="146"/>
      <c r="F8" s="146"/>
      <c r="G8" s="30"/>
      <c r="H8" s="29"/>
      <c r="I8" s="31"/>
      <c r="J8" s="30"/>
      <c r="K8" s="29"/>
      <c r="L8" s="29"/>
      <c r="M8" s="32"/>
      <c r="N8" s="30"/>
      <c r="O8" s="29"/>
      <c r="P8" s="29"/>
      <c r="Q8" s="32"/>
      <c r="R8" s="30"/>
      <c r="S8" s="29"/>
      <c r="T8" s="29"/>
      <c r="U8" s="32"/>
      <c r="V8" s="30"/>
      <c r="W8" s="29"/>
      <c r="X8" s="29"/>
      <c r="Y8" s="32"/>
      <c r="AA8" s="35" t="s">
        <v>367</v>
      </c>
      <c r="AB8" s="22" t="s">
        <v>370</v>
      </c>
    </row>
    <row r="9" spans="1:49" x14ac:dyDescent="0.25">
      <c r="A9" s="162"/>
      <c r="B9" s="145"/>
      <c r="C9" s="23"/>
      <c r="D9" s="23">
        <v>3300</v>
      </c>
      <c r="E9" s="146"/>
      <c r="F9" s="146"/>
      <c r="G9" s="30"/>
      <c r="H9" s="29"/>
      <c r="I9" s="31"/>
      <c r="J9" s="30"/>
      <c r="K9" s="29"/>
      <c r="L9" s="29"/>
      <c r="M9" s="32"/>
      <c r="N9" s="30"/>
      <c r="O9" s="29"/>
      <c r="P9" s="29"/>
      <c r="Q9" s="32"/>
      <c r="R9" s="30"/>
      <c r="S9" s="29"/>
      <c r="T9" s="29"/>
      <c r="U9" s="32"/>
      <c r="V9" s="30"/>
      <c r="W9" s="29"/>
      <c r="X9" s="29"/>
      <c r="Y9" s="32"/>
      <c r="Z9" s="21"/>
      <c r="AA9" s="35" t="s">
        <v>372</v>
      </c>
      <c r="AB9" s="22" t="s">
        <v>367</v>
      </c>
    </row>
    <row r="10" spans="1:49" x14ac:dyDescent="0.25">
      <c r="A10" s="163"/>
      <c r="B10" s="146"/>
      <c r="C10" s="28"/>
      <c r="D10" s="28">
        <v>5400</v>
      </c>
      <c r="E10" s="145"/>
      <c r="F10" s="145"/>
      <c r="G10" s="25"/>
      <c r="H10" s="24"/>
      <c r="I10" s="26"/>
      <c r="J10" s="25"/>
      <c r="K10" s="24"/>
      <c r="L10" s="24"/>
      <c r="M10" s="27"/>
      <c r="N10" s="25"/>
      <c r="O10" s="24"/>
      <c r="P10" s="24"/>
      <c r="Q10" s="27"/>
      <c r="R10" s="25"/>
      <c r="S10" s="24"/>
      <c r="T10" s="24"/>
      <c r="U10" s="27"/>
      <c r="V10" s="25"/>
      <c r="W10" s="24"/>
      <c r="X10" s="24"/>
      <c r="Y10" s="27"/>
      <c r="Z10" s="21"/>
      <c r="AA10" s="35" t="s">
        <v>375</v>
      </c>
      <c r="AB10" s="22" t="s">
        <v>372</v>
      </c>
    </row>
    <row r="11" spans="1:49" x14ac:dyDescent="0.25">
      <c r="A11" s="162"/>
      <c r="B11" s="145"/>
      <c r="C11" s="23"/>
      <c r="D11" s="23">
        <v>7800</v>
      </c>
      <c r="E11" s="146"/>
      <c r="F11" s="146"/>
      <c r="G11" s="30"/>
      <c r="H11" s="29"/>
      <c r="I11" s="31"/>
      <c r="J11" s="30"/>
      <c r="K11" s="29"/>
      <c r="L11" s="29"/>
      <c r="M11" s="32"/>
      <c r="N11" s="30"/>
      <c r="O11" s="29"/>
      <c r="P11" s="29"/>
      <c r="Q11" s="32"/>
      <c r="R11" s="30"/>
      <c r="S11" s="29"/>
      <c r="T11" s="29"/>
      <c r="U11" s="32"/>
      <c r="V11" s="30"/>
      <c r="W11" s="29"/>
      <c r="X11" s="29"/>
      <c r="Y11" s="32"/>
      <c r="Z11" s="21"/>
      <c r="AA11" s="35" t="s">
        <v>380</v>
      </c>
      <c r="AB11" s="22" t="s">
        <v>375</v>
      </c>
    </row>
    <row r="12" spans="1:49" x14ac:dyDescent="0.25">
      <c r="A12" s="163"/>
      <c r="B12" s="146"/>
      <c r="C12" s="28"/>
      <c r="D12" s="28">
        <v>9800</v>
      </c>
      <c r="E12" s="145"/>
      <c r="F12" s="145"/>
      <c r="G12" s="25"/>
      <c r="H12" s="24"/>
      <c r="I12" s="26"/>
      <c r="J12" s="25"/>
      <c r="K12" s="24"/>
      <c r="L12" s="24"/>
      <c r="M12" s="27"/>
      <c r="N12" s="25"/>
      <c r="O12" s="24"/>
      <c r="P12" s="24"/>
      <c r="Q12" s="27"/>
      <c r="R12" s="25"/>
      <c r="S12" s="24"/>
      <c r="T12" s="24"/>
      <c r="U12" s="27"/>
      <c r="V12" s="25"/>
      <c r="W12" s="24"/>
      <c r="X12" s="24"/>
      <c r="Y12" s="27"/>
      <c r="Z12" s="21"/>
      <c r="AA12" s="35" t="s">
        <v>359</v>
      </c>
      <c r="AB12" s="22" t="s">
        <v>380</v>
      </c>
    </row>
    <row r="13" spans="1:49" x14ac:dyDescent="0.25">
      <c r="A13" s="162"/>
      <c r="B13" s="145"/>
      <c r="C13" s="23"/>
      <c r="D13" s="23">
        <v>8080.75</v>
      </c>
      <c r="E13" s="146"/>
      <c r="F13" s="146"/>
      <c r="G13" s="30"/>
      <c r="H13" s="29"/>
      <c r="I13" s="31"/>
      <c r="J13" s="30"/>
      <c r="K13" s="29"/>
      <c r="L13" s="29"/>
      <c r="M13" s="32"/>
      <c r="N13" s="30"/>
      <c r="O13" s="29"/>
      <c r="P13" s="29"/>
      <c r="Q13" s="32"/>
      <c r="R13" s="30"/>
      <c r="S13" s="29"/>
      <c r="T13" s="29"/>
      <c r="U13" s="32"/>
      <c r="V13" s="30"/>
      <c r="W13" s="29"/>
      <c r="X13" s="29"/>
      <c r="Y13" s="32"/>
      <c r="AA13" s="35" t="s">
        <v>377</v>
      </c>
      <c r="AB13" s="22" t="s">
        <v>359</v>
      </c>
    </row>
    <row r="14" spans="1:49" x14ac:dyDescent="0.25">
      <c r="A14" s="163"/>
      <c r="B14" s="146"/>
      <c r="C14" s="28"/>
      <c r="D14" s="28">
        <v>6900</v>
      </c>
      <c r="E14" s="146"/>
      <c r="F14" s="146"/>
      <c r="G14" s="30"/>
      <c r="H14" s="29"/>
      <c r="I14" s="31"/>
      <c r="J14" s="30"/>
      <c r="K14" s="29"/>
      <c r="L14" s="29"/>
      <c r="M14" s="32"/>
      <c r="N14" s="30"/>
      <c r="O14" s="29"/>
      <c r="P14" s="29"/>
      <c r="Q14" s="32"/>
      <c r="R14" s="30"/>
      <c r="S14" s="29"/>
      <c r="T14" s="29"/>
      <c r="U14" s="32"/>
      <c r="V14" s="30"/>
      <c r="W14" s="29"/>
      <c r="X14" s="29"/>
      <c r="Y14" s="32"/>
      <c r="Z14" s="21"/>
      <c r="AA14" s="35" t="s">
        <v>368</v>
      </c>
      <c r="AB14" s="22" t="s">
        <v>377</v>
      </c>
    </row>
    <row r="15" spans="1:49" x14ac:dyDescent="0.25">
      <c r="A15" s="162"/>
      <c r="B15" s="145"/>
      <c r="C15" s="23"/>
      <c r="D15" s="23">
        <v>8700</v>
      </c>
      <c r="E15" s="145"/>
      <c r="F15" s="145"/>
      <c r="G15" s="25"/>
      <c r="H15" s="24"/>
      <c r="I15" s="26"/>
      <c r="J15" s="25"/>
      <c r="K15" s="24"/>
      <c r="L15" s="24"/>
      <c r="M15" s="27"/>
      <c r="N15" s="25"/>
      <c r="O15" s="24"/>
      <c r="P15" s="24"/>
      <c r="Q15" s="27"/>
      <c r="R15" s="25"/>
      <c r="S15" s="24"/>
      <c r="T15" s="24"/>
      <c r="U15" s="27"/>
      <c r="V15" s="25"/>
      <c r="W15" s="24"/>
      <c r="X15" s="24"/>
      <c r="Y15" s="27"/>
      <c r="Z15" s="21"/>
      <c r="AA15" s="35" t="s">
        <v>382</v>
      </c>
      <c r="AB15" s="22" t="s">
        <v>429</v>
      </c>
    </row>
    <row r="16" spans="1:49" x14ac:dyDescent="0.25">
      <c r="A16" s="163"/>
      <c r="B16" s="146"/>
      <c r="C16" s="28"/>
      <c r="D16" s="28">
        <v>6900</v>
      </c>
      <c r="E16" s="146"/>
      <c r="F16" s="146"/>
      <c r="G16" s="30"/>
      <c r="H16" s="29"/>
      <c r="I16" s="31"/>
      <c r="J16" s="30"/>
      <c r="K16" s="29"/>
      <c r="L16" s="29"/>
      <c r="M16" s="32"/>
      <c r="N16" s="30"/>
      <c r="O16" s="29"/>
      <c r="P16" s="29"/>
      <c r="Q16" s="32"/>
      <c r="R16" s="30"/>
      <c r="S16" s="29"/>
      <c r="T16" s="29"/>
      <c r="U16" s="32"/>
      <c r="V16" s="30"/>
      <c r="W16" s="29"/>
      <c r="X16" s="29"/>
      <c r="Y16" s="32"/>
      <c r="Z16" s="21"/>
      <c r="AA16" s="35" t="s">
        <v>386</v>
      </c>
      <c r="AB16" s="22" t="s">
        <v>431</v>
      </c>
    </row>
    <row r="17" spans="1:28" x14ac:dyDescent="0.25">
      <c r="A17" s="162"/>
      <c r="B17" s="145"/>
      <c r="C17" s="23"/>
      <c r="D17" s="23">
        <v>6881.34</v>
      </c>
      <c r="E17" s="146"/>
      <c r="F17" s="146"/>
      <c r="G17" s="30"/>
      <c r="H17" s="29"/>
      <c r="I17" s="31"/>
      <c r="J17" s="30"/>
      <c r="K17" s="29"/>
      <c r="L17" s="29"/>
      <c r="M17" s="32"/>
      <c r="N17" s="30"/>
      <c r="O17" s="29"/>
      <c r="P17" s="29"/>
      <c r="Q17" s="32"/>
      <c r="R17" s="30"/>
      <c r="S17" s="29"/>
      <c r="T17" s="29"/>
      <c r="U17" s="32"/>
      <c r="V17" s="30"/>
      <c r="W17" s="29"/>
      <c r="X17" s="29"/>
      <c r="Y17" s="32"/>
      <c r="Z17" s="21"/>
      <c r="AA17" s="35" t="s">
        <v>366</v>
      </c>
      <c r="AB17" s="22" t="s">
        <v>382</v>
      </c>
    </row>
    <row r="18" spans="1:28" x14ac:dyDescent="0.25">
      <c r="A18" s="163"/>
      <c r="B18" s="146"/>
      <c r="C18" s="28"/>
      <c r="D18" s="28">
        <v>13498.39</v>
      </c>
      <c r="E18" s="145"/>
      <c r="F18" s="145"/>
      <c r="G18" s="25"/>
      <c r="H18" s="24"/>
      <c r="I18" s="26"/>
      <c r="J18" s="25"/>
      <c r="K18" s="24"/>
      <c r="L18" s="24"/>
      <c r="M18" s="27"/>
      <c r="N18" s="25"/>
      <c r="O18" s="24"/>
      <c r="P18" s="24"/>
      <c r="Q18" s="27"/>
      <c r="R18" s="25"/>
      <c r="S18" s="24"/>
      <c r="T18" s="24"/>
      <c r="U18" s="27"/>
      <c r="V18" s="25"/>
      <c r="W18" s="24"/>
      <c r="X18" s="24"/>
      <c r="Y18" s="27"/>
      <c r="Z18" s="21"/>
      <c r="AA18" s="35" t="s">
        <v>371</v>
      </c>
      <c r="AB18" s="22" t="s">
        <v>386</v>
      </c>
    </row>
    <row r="19" spans="1:28" x14ac:dyDescent="0.25">
      <c r="A19" s="162"/>
      <c r="B19" s="145"/>
      <c r="C19" s="23"/>
      <c r="D19" s="23">
        <v>8052.88</v>
      </c>
      <c r="E19" s="146"/>
      <c r="F19" s="146"/>
      <c r="G19" s="30"/>
      <c r="H19" s="29"/>
      <c r="I19" s="31"/>
      <c r="J19" s="30"/>
      <c r="K19" s="29"/>
      <c r="L19" s="29"/>
      <c r="M19" s="32"/>
      <c r="N19" s="30"/>
      <c r="O19" s="29"/>
      <c r="P19" s="29"/>
      <c r="Q19" s="32"/>
      <c r="R19" s="30"/>
      <c r="S19" s="29"/>
      <c r="T19" s="29"/>
      <c r="U19" s="32"/>
      <c r="V19" s="30"/>
      <c r="W19" s="29"/>
      <c r="X19" s="29"/>
      <c r="Y19" s="32"/>
      <c r="Z19" s="21"/>
      <c r="AA19" s="35" t="s">
        <v>390</v>
      </c>
      <c r="AB19" s="22" t="s">
        <v>436</v>
      </c>
    </row>
    <row r="20" spans="1:28" x14ac:dyDescent="0.25">
      <c r="A20" s="163"/>
      <c r="B20" s="146"/>
      <c r="C20" s="28"/>
      <c r="D20" s="28">
        <v>8100</v>
      </c>
      <c r="E20" s="145"/>
      <c r="F20" s="145"/>
      <c r="G20" s="25"/>
      <c r="H20" s="24"/>
      <c r="I20" s="26"/>
      <c r="J20" s="25"/>
      <c r="K20" s="24"/>
      <c r="L20" s="24"/>
      <c r="M20" s="27"/>
      <c r="N20" s="25"/>
      <c r="O20" s="24"/>
      <c r="P20" s="24"/>
      <c r="Q20" s="27"/>
      <c r="R20" s="25"/>
      <c r="S20" s="24"/>
      <c r="T20" s="24"/>
      <c r="U20" s="27"/>
      <c r="V20" s="25"/>
      <c r="W20" s="24"/>
      <c r="X20" s="24"/>
      <c r="Y20" s="27"/>
      <c r="Z20" s="21"/>
      <c r="AA20" s="35" t="s">
        <v>393</v>
      </c>
      <c r="AB20" s="22" t="s">
        <v>366</v>
      </c>
    </row>
    <row r="21" spans="1:28" x14ac:dyDescent="0.25">
      <c r="A21" s="162"/>
      <c r="B21" s="145"/>
      <c r="C21" s="23"/>
      <c r="D21" s="23">
        <v>6900</v>
      </c>
      <c r="E21" s="146"/>
      <c r="F21" s="146"/>
      <c r="G21" s="30"/>
      <c r="H21" s="29"/>
      <c r="I21" s="31"/>
      <c r="J21" s="30"/>
      <c r="K21" s="29"/>
      <c r="L21" s="29"/>
      <c r="M21" s="32"/>
      <c r="N21" s="30"/>
      <c r="O21" s="29"/>
      <c r="P21" s="29"/>
      <c r="Q21" s="32"/>
      <c r="R21" s="30"/>
      <c r="S21" s="29"/>
      <c r="T21" s="29"/>
      <c r="U21" s="32"/>
      <c r="V21" s="30"/>
      <c r="W21" s="29"/>
      <c r="X21" s="29"/>
      <c r="Y21" s="32"/>
      <c r="Z21" s="21"/>
      <c r="AA21" s="35" t="s">
        <v>384</v>
      </c>
      <c r="AB21" s="22" t="s">
        <v>430</v>
      </c>
    </row>
    <row r="22" spans="1:28" x14ac:dyDescent="0.25">
      <c r="A22" s="163"/>
      <c r="B22" s="146"/>
      <c r="C22" s="28"/>
      <c r="D22" s="28">
        <v>5143.24</v>
      </c>
      <c r="E22" s="145"/>
      <c r="F22" s="145"/>
      <c r="G22" s="25"/>
      <c r="H22" s="24"/>
      <c r="I22" s="26"/>
      <c r="J22" s="25"/>
      <c r="K22" s="24"/>
      <c r="L22" s="24"/>
      <c r="M22" s="27"/>
      <c r="N22" s="25"/>
      <c r="O22" s="24"/>
      <c r="P22" s="24"/>
      <c r="Q22" s="27"/>
      <c r="R22" s="25"/>
      <c r="S22" s="24"/>
      <c r="T22" s="24"/>
      <c r="U22" s="27"/>
      <c r="V22" s="25"/>
      <c r="W22" s="24"/>
      <c r="X22" s="24"/>
      <c r="Y22" s="27"/>
      <c r="Z22" s="21"/>
      <c r="AA22" s="35" t="s">
        <v>364</v>
      </c>
      <c r="AB22" s="22" t="s">
        <v>390</v>
      </c>
    </row>
    <row r="23" spans="1:28" x14ac:dyDescent="0.25">
      <c r="A23" s="162"/>
      <c r="B23" s="145"/>
      <c r="C23" s="23"/>
      <c r="D23" s="23">
        <v>9800</v>
      </c>
      <c r="E23" s="146"/>
      <c r="F23" s="146"/>
      <c r="G23" s="30"/>
      <c r="H23" s="29"/>
      <c r="I23" s="31"/>
      <c r="J23" s="30"/>
      <c r="K23" s="29"/>
      <c r="L23" s="29"/>
      <c r="M23" s="32"/>
      <c r="N23" s="30"/>
      <c r="O23" s="29"/>
      <c r="P23" s="29"/>
      <c r="Q23" s="32"/>
      <c r="R23" s="30"/>
      <c r="S23" s="29"/>
      <c r="T23" s="29"/>
      <c r="U23" s="32"/>
      <c r="V23" s="30"/>
      <c r="W23" s="29"/>
      <c r="X23" s="29"/>
      <c r="Y23" s="32"/>
      <c r="Z23" s="21"/>
      <c r="AA23" s="35" t="s">
        <v>369</v>
      </c>
      <c r="AB23" s="22" t="s">
        <v>393</v>
      </c>
    </row>
    <row r="24" spans="1:28" x14ac:dyDescent="0.25">
      <c r="A24" s="163"/>
      <c r="B24" s="146"/>
      <c r="C24" s="28"/>
      <c r="D24" s="28">
        <v>8800</v>
      </c>
      <c r="E24" s="145"/>
      <c r="F24" s="145"/>
      <c r="G24" s="25"/>
      <c r="H24" s="24"/>
      <c r="I24" s="26"/>
      <c r="J24" s="25"/>
      <c r="K24" s="24"/>
      <c r="L24" s="24"/>
      <c r="M24" s="27"/>
      <c r="N24" s="25"/>
      <c r="O24" s="24"/>
      <c r="P24" s="24"/>
      <c r="Q24" s="27"/>
      <c r="R24" s="25"/>
      <c r="S24" s="24"/>
      <c r="T24" s="24"/>
      <c r="U24" s="27"/>
      <c r="V24" s="25"/>
      <c r="W24" s="24"/>
      <c r="X24" s="24"/>
      <c r="Y24" s="27"/>
      <c r="Z24" s="21"/>
      <c r="AA24" s="35" t="s">
        <v>396</v>
      </c>
      <c r="AB24" s="22" t="s">
        <v>384</v>
      </c>
    </row>
    <row r="25" spans="1:28" x14ac:dyDescent="0.25">
      <c r="A25" s="162"/>
      <c r="B25" s="145"/>
      <c r="C25" s="23"/>
      <c r="D25" s="23">
        <v>6900</v>
      </c>
      <c r="E25" s="146"/>
      <c r="F25" s="146"/>
      <c r="G25" s="30"/>
      <c r="H25" s="29"/>
      <c r="I25" s="31"/>
      <c r="J25" s="30"/>
      <c r="K25" s="29"/>
      <c r="L25" s="29"/>
      <c r="M25" s="32"/>
      <c r="N25" s="30"/>
      <c r="O25" s="29"/>
      <c r="P25" s="29"/>
      <c r="Q25" s="32"/>
      <c r="R25" s="30"/>
      <c r="S25" s="29"/>
      <c r="T25" s="29"/>
      <c r="U25" s="32"/>
      <c r="V25" s="30"/>
      <c r="W25" s="29"/>
      <c r="X25" s="29"/>
      <c r="Y25" s="32"/>
      <c r="Z25" s="21"/>
      <c r="AA25" s="35" t="s">
        <v>388</v>
      </c>
      <c r="AB25" s="22" t="s">
        <v>364</v>
      </c>
    </row>
    <row r="26" spans="1:28" x14ac:dyDescent="0.25">
      <c r="A26" s="163"/>
      <c r="B26" s="146"/>
      <c r="C26" s="28"/>
      <c r="D26" s="28">
        <v>8097.1900000000005</v>
      </c>
      <c r="E26" s="145"/>
      <c r="F26" s="145"/>
      <c r="G26" s="25"/>
      <c r="H26" s="24"/>
      <c r="I26" s="26"/>
      <c r="J26" s="25"/>
      <c r="K26" s="24"/>
      <c r="L26" s="24"/>
      <c r="M26" s="27"/>
      <c r="N26" s="25"/>
      <c r="O26" s="24"/>
      <c r="P26" s="24"/>
      <c r="Q26" s="27"/>
      <c r="R26" s="25"/>
      <c r="S26" s="24"/>
      <c r="T26" s="24"/>
      <c r="U26" s="27"/>
      <c r="V26" s="25"/>
      <c r="W26" s="24"/>
      <c r="X26" s="24"/>
      <c r="Y26" s="27"/>
      <c r="Z26" s="21"/>
      <c r="AA26" s="35" t="s">
        <v>374</v>
      </c>
      <c r="AB26" s="22" t="s">
        <v>369</v>
      </c>
    </row>
    <row r="27" spans="1:28" x14ac:dyDescent="0.25">
      <c r="A27" s="162"/>
      <c r="B27" s="145"/>
      <c r="C27" s="23"/>
      <c r="D27" s="23">
        <v>6899.52</v>
      </c>
      <c r="E27" s="146"/>
      <c r="F27" s="146"/>
      <c r="G27" s="30"/>
      <c r="H27" s="29"/>
      <c r="I27" s="31"/>
      <c r="J27" s="30"/>
      <c r="K27" s="29"/>
      <c r="L27" s="29"/>
      <c r="M27" s="32"/>
      <c r="N27" s="30"/>
      <c r="O27" s="29"/>
      <c r="P27" s="29"/>
      <c r="Q27" s="32"/>
      <c r="R27" s="30"/>
      <c r="S27" s="29"/>
      <c r="T27" s="29"/>
      <c r="U27" s="32"/>
      <c r="V27" s="30"/>
      <c r="W27" s="29"/>
      <c r="X27" s="29"/>
      <c r="Y27" s="32"/>
      <c r="Z27" s="21"/>
      <c r="AA27" s="35" t="s">
        <v>399</v>
      </c>
      <c r="AB27" s="22" t="s">
        <v>396</v>
      </c>
    </row>
    <row r="28" spans="1:28" x14ac:dyDescent="0.25">
      <c r="A28" s="163"/>
      <c r="B28" s="146"/>
      <c r="C28" s="28"/>
      <c r="D28" s="28">
        <v>6900</v>
      </c>
      <c r="E28" s="145"/>
      <c r="F28" s="145"/>
      <c r="G28" s="25"/>
      <c r="H28" s="24"/>
      <c r="I28" s="26"/>
      <c r="J28" s="25"/>
      <c r="K28" s="24"/>
      <c r="L28" s="24"/>
      <c r="M28" s="27"/>
      <c r="N28" s="25"/>
      <c r="O28" s="24"/>
      <c r="P28" s="24"/>
      <c r="Q28" s="27"/>
      <c r="R28" s="25"/>
      <c r="S28" s="24"/>
      <c r="T28" s="24"/>
      <c r="U28" s="27"/>
      <c r="V28" s="25"/>
      <c r="W28" s="24"/>
      <c r="X28" s="24"/>
      <c r="Y28" s="27"/>
      <c r="Z28" s="21"/>
      <c r="AA28" s="35" t="s">
        <v>391</v>
      </c>
      <c r="AB28" s="22" t="s">
        <v>388</v>
      </c>
    </row>
    <row r="29" spans="1:28" x14ac:dyDescent="0.25">
      <c r="A29" s="162"/>
      <c r="B29" s="145"/>
      <c r="C29" s="23"/>
      <c r="D29" s="23">
        <v>8100</v>
      </c>
      <c r="E29" s="146"/>
      <c r="F29" s="146"/>
      <c r="G29" s="30"/>
      <c r="H29" s="29"/>
      <c r="I29" s="31"/>
      <c r="J29" s="30"/>
      <c r="K29" s="29"/>
      <c r="L29" s="29"/>
      <c r="M29" s="32"/>
      <c r="N29" s="30"/>
      <c r="O29" s="29"/>
      <c r="P29" s="29"/>
      <c r="Q29" s="32"/>
      <c r="R29" s="30"/>
      <c r="S29" s="29"/>
      <c r="T29" s="29"/>
      <c r="U29" s="32"/>
      <c r="V29" s="30"/>
      <c r="W29" s="29"/>
      <c r="X29" s="29"/>
      <c r="Y29" s="32"/>
      <c r="Z29" s="21"/>
      <c r="AA29" s="35" t="s">
        <v>379</v>
      </c>
      <c r="AB29" s="22" t="s">
        <v>433</v>
      </c>
    </row>
    <row r="30" spans="1:28" x14ac:dyDescent="0.25">
      <c r="A30" s="163"/>
      <c r="B30" s="146"/>
      <c r="C30" s="28"/>
      <c r="D30" s="28">
        <v>13298.05</v>
      </c>
      <c r="E30" s="145"/>
      <c r="F30" s="145"/>
      <c r="G30" s="25"/>
      <c r="H30" s="24"/>
      <c r="I30" s="26"/>
      <c r="J30" s="25"/>
      <c r="K30" s="24"/>
      <c r="L30" s="24"/>
      <c r="M30" s="27"/>
      <c r="N30" s="25"/>
      <c r="O30" s="24"/>
      <c r="P30" s="24"/>
      <c r="Q30" s="27"/>
      <c r="R30" s="25"/>
      <c r="S30" s="24"/>
      <c r="T30" s="24"/>
      <c r="U30" s="27"/>
      <c r="V30" s="25"/>
      <c r="W30" s="24"/>
      <c r="X30" s="24"/>
      <c r="Y30" s="27"/>
      <c r="Z30" s="21"/>
      <c r="AA30" s="35" t="s">
        <v>394</v>
      </c>
      <c r="AB30" s="22" t="s">
        <v>432</v>
      </c>
    </row>
    <row r="31" spans="1:28" x14ac:dyDescent="0.25">
      <c r="A31" s="162"/>
      <c r="B31" s="145"/>
      <c r="C31" s="23"/>
      <c r="D31" s="23">
        <v>5400</v>
      </c>
      <c r="E31" s="146"/>
      <c r="F31" s="146"/>
      <c r="G31" s="30"/>
      <c r="H31" s="29"/>
      <c r="I31" s="31"/>
      <c r="J31" s="30"/>
      <c r="K31" s="29"/>
      <c r="L31" s="29"/>
      <c r="M31" s="32"/>
      <c r="N31" s="30"/>
      <c r="O31" s="29"/>
      <c r="P31" s="29"/>
      <c r="Q31" s="32"/>
      <c r="R31" s="30"/>
      <c r="S31" s="29"/>
      <c r="T31" s="29"/>
      <c r="U31" s="32"/>
      <c r="V31" s="30"/>
      <c r="W31" s="29"/>
      <c r="X31" s="29"/>
      <c r="Y31" s="32"/>
      <c r="Z31" s="21"/>
      <c r="AA31" s="35" t="s">
        <v>383</v>
      </c>
      <c r="AB31" s="22" t="s">
        <v>399</v>
      </c>
    </row>
    <row r="32" spans="1:28" x14ac:dyDescent="0.25">
      <c r="A32" s="163"/>
      <c r="B32" s="146"/>
      <c r="C32" s="28"/>
      <c r="D32" s="28">
        <v>13300</v>
      </c>
      <c r="E32" s="145"/>
      <c r="F32" s="145"/>
      <c r="G32" s="25"/>
      <c r="H32" s="24"/>
      <c r="I32" s="26"/>
      <c r="J32" s="25"/>
      <c r="K32" s="24"/>
      <c r="L32" s="24"/>
      <c r="M32" s="27"/>
      <c r="N32" s="25"/>
      <c r="O32" s="24"/>
      <c r="P32" s="24"/>
      <c r="Q32" s="27"/>
      <c r="R32" s="25"/>
      <c r="S32" s="24"/>
      <c r="T32" s="24"/>
      <c r="U32" s="27"/>
      <c r="V32" s="25"/>
      <c r="W32" s="24"/>
      <c r="X32" s="24"/>
      <c r="Y32" s="27"/>
      <c r="Z32" s="21"/>
      <c r="AA32" s="35" t="s">
        <v>397</v>
      </c>
      <c r="AB32" s="22" t="s">
        <v>391</v>
      </c>
    </row>
    <row r="33" spans="1:28" x14ac:dyDescent="0.25">
      <c r="A33" s="162"/>
      <c r="B33" s="145"/>
      <c r="C33" s="23"/>
      <c r="D33" s="23">
        <v>8100</v>
      </c>
      <c r="E33" s="146"/>
      <c r="F33" s="146"/>
      <c r="G33" s="30"/>
      <c r="H33" s="29"/>
      <c r="I33" s="31"/>
      <c r="J33" s="30"/>
      <c r="K33" s="29"/>
      <c r="L33" s="29"/>
      <c r="M33" s="32"/>
      <c r="N33" s="30"/>
      <c r="O33" s="29"/>
      <c r="P33" s="29"/>
      <c r="Q33" s="32"/>
      <c r="R33" s="30"/>
      <c r="S33" s="29"/>
      <c r="T33" s="29"/>
      <c r="U33" s="32"/>
      <c r="V33" s="30"/>
      <c r="W33" s="29"/>
      <c r="X33" s="29"/>
      <c r="Y33" s="32"/>
      <c r="Z33" s="21"/>
      <c r="AA33" s="35" t="s">
        <v>402</v>
      </c>
      <c r="AB33" s="22" t="s">
        <v>394</v>
      </c>
    </row>
    <row r="34" spans="1:28" x14ac:dyDescent="0.25">
      <c r="A34" s="163"/>
      <c r="B34" s="146"/>
      <c r="C34" s="28"/>
      <c r="D34" s="28">
        <v>6900</v>
      </c>
      <c r="E34" s="145"/>
      <c r="F34" s="145"/>
      <c r="G34" s="25"/>
      <c r="H34" s="24"/>
      <c r="I34" s="26"/>
      <c r="J34" s="25"/>
      <c r="K34" s="24"/>
      <c r="L34" s="24"/>
      <c r="M34" s="27"/>
      <c r="N34" s="25"/>
      <c r="O34" s="24"/>
      <c r="P34" s="24"/>
      <c r="Q34" s="27"/>
      <c r="R34" s="25"/>
      <c r="S34" s="24"/>
      <c r="T34" s="24"/>
      <c r="U34" s="27"/>
      <c r="V34" s="25"/>
      <c r="W34" s="24"/>
      <c r="X34" s="24"/>
      <c r="Y34" s="27"/>
      <c r="Z34" s="21"/>
      <c r="AA34" s="35" t="s">
        <v>373</v>
      </c>
      <c r="AB34" s="22" t="s">
        <v>434</v>
      </c>
    </row>
    <row r="35" spans="1:28" x14ac:dyDescent="0.25">
      <c r="A35" s="162"/>
      <c r="B35" s="145"/>
      <c r="C35" s="23"/>
      <c r="D35" s="23">
        <v>8100</v>
      </c>
      <c r="E35" s="146"/>
      <c r="F35" s="146"/>
      <c r="G35" s="30"/>
      <c r="H35" s="29"/>
      <c r="I35" s="31"/>
      <c r="J35" s="30"/>
      <c r="K35" s="29"/>
      <c r="L35" s="29"/>
      <c r="M35" s="32"/>
      <c r="N35" s="30"/>
      <c r="O35" s="29"/>
      <c r="P35" s="29"/>
      <c r="Q35" s="32"/>
      <c r="R35" s="30"/>
      <c r="S35" s="29"/>
      <c r="T35" s="29"/>
      <c r="U35" s="32"/>
      <c r="V35" s="30"/>
      <c r="W35" s="29"/>
      <c r="X35" s="29"/>
      <c r="Y35" s="32"/>
      <c r="Z35" s="21"/>
      <c r="AA35" s="35" t="s">
        <v>400</v>
      </c>
      <c r="AB35" s="22" t="s">
        <v>397</v>
      </c>
    </row>
    <row r="36" spans="1:28" x14ac:dyDescent="0.25">
      <c r="A36" s="163"/>
      <c r="B36" s="146"/>
      <c r="C36" s="28"/>
      <c r="D36" s="28">
        <v>6870</v>
      </c>
      <c r="E36" s="145"/>
      <c r="F36" s="145"/>
      <c r="G36" s="25"/>
      <c r="H36" s="24"/>
      <c r="I36" s="26"/>
      <c r="J36" s="25"/>
      <c r="K36" s="24"/>
      <c r="L36" s="24"/>
      <c r="M36" s="27"/>
      <c r="N36" s="25"/>
      <c r="O36" s="24"/>
      <c r="P36" s="24"/>
      <c r="Q36" s="27"/>
      <c r="R36" s="25"/>
      <c r="S36" s="24"/>
      <c r="T36" s="24"/>
      <c r="U36" s="27"/>
      <c r="V36" s="25"/>
      <c r="W36" s="24"/>
      <c r="X36" s="24"/>
      <c r="Y36" s="27"/>
      <c r="Z36" s="21"/>
      <c r="AA36" s="35" t="s">
        <v>376</v>
      </c>
      <c r="AB36" s="22" t="s">
        <v>402</v>
      </c>
    </row>
    <row r="37" spans="1:28" x14ac:dyDescent="0.25">
      <c r="A37" s="162"/>
      <c r="B37" s="145"/>
      <c r="C37" s="23"/>
      <c r="D37" s="23">
        <v>6900</v>
      </c>
      <c r="E37" s="146"/>
      <c r="F37" s="146"/>
      <c r="G37" s="30"/>
      <c r="H37" s="29"/>
      <c r="I37" s="31"/>
      <c r="J37" s="30"/>
      <c r="K37" s="29"/>
      <c r="L37" s="29"/>
      <c r="M37" s="32"/>
      <c r="N37" s="30"/>
      <c r="O37" s="29"/>
      <c r="P37" s="29"/>
      <c r="Q37" s="32"/>
      <c r="R37" s="30"/>
      <c r="S37" s="29"/>
      <c r="T37" s="29"/>
      <c r="U37" s="32"/>
      <c r="V37" s="30"/>
      <c r="W37" s="29"/>
      <c r="X37" s="29"/>
      <c r="Y37" s="32"/>
      <c r="AA37" s="35" t="s">
        <v>404</v>
      </c>
      <c r="AB37" s="22" t="s">
        <v>373</v>
      </c>
    </row>
    <row r="38" spans="1:28" x14ac:dyDescent="0.25">
      <c r="A38" s="163"/>
      <c r="B38" s="146"/>
      <c r="C38" s="28"/>
      <c r="D38" s="28">
        <v>9799.08</v>
      </c>
      <c r="E38" s="145"/>
      <c r="F38" s="145"/>
      <c r="G38" s="25"/>
      <c r="H38" s="24"/>
      <c r="I38" s="26"/>
      <c r="J38" s="25"/>
      <c r="K38" s="24"/>
      <c r="L38" s="24"/>
      <c r="M38" s="27"/>
      <c r="N38" s="25"/>
      <c r="O38" s="24"/>
      <c r="P38" s="24"/>
      <c r="Q38" s="27"/>
      <c r="R38" s="25"/>
      <c r="S38" s="24"/>
      <c r="T38" s="24"/>
      <c r="U38" s="27"/>
      <c r="V38" s="25"/>
      <c r="W38" s="24"/>
      <c r="X38" s="24"/>
      <c r="Y38" s="27"/>
      <c r="Z38" s="21"/>
      <c r="AA38" s="35" t="s">
        <v>385</v>
      </c>
      <c r="AB38" s="22" t="s">
        <v>400</v>
      </c>
    </row>
    <row r="39" spans="1:28" x14ac:dyDescent="0.25">
      <c r="A39" s="162"/>
      <c r="B39" s="145"/>
      <c r="C39" s="23"/>
      <c r="D39" s="23">
        <v>11400</v>
      </c>
      <c r="E39" s="146"/>
      <c r="F39" s="146"/>
      <c r="G39" s="30"/>
      <c r="H39" s="29"/>
      <c r="I39" s="31"/>
      <c r="J39" s="30"/>
      <c r="K39" s="29"/>
      <c r="L39" s="29"/>
      <c r="M39" s="32"/>
      <c r="N39" s="30"/>
      <c r="O39" s="29"/>
      <c r="P39" s="29"/>
      <c r="Q39" s="32"/>
      <c r="R39" s="30"/>
      <c r="S39" s="29"/>
      <c r="T39" s="29"/>
      <c r="U39" s="32"/>
      <c r="V39" s="30"/>
      <c r="W39" s="29"/>
      <c r="X39" s="29"/>
      <c r="Y39" s="32"/>
      <c r="Z39" s="21"/>
      <c r="AA39" s="35" t="s">
        <v>407</v>
      </c>
      <c r="AB39" s="22" t="s">
        <v>376</v>
      </c>
    </row>
    <row r="40" spans="1:28" x14ac:dyDescent="0.25">
      <c r="A40" s="163"/>
      <c r="B40" s="146"/>
      <c r="C40" s="28"/>
      <c r="D40" s="28">
        <v>7964.75</v>
      </c>
      <c r="E40" s="145"/>
      <c r="F40" s="145"/>
      <c r="G40" s="25"/>
      <c r="H40" s="24"/>
      <c r="I40" s="26"/>
      <c r="J40" s="25"/>
      <c r="K40" s="24"/>
      <c r="L40" s="24"/>
      <c r="M40" s="27"/>
      <c r="N40" s="25"/>
      <c r="O40" s="24"/>
      <c r="P40" s="24"/>
      <c r="Q40" s="27"/>
      <c r="R40" s="25"/>
      <c r="S40" s="24"/>
      <c r="T40" s="24"/>
      <c r="U40" s="27"/>
      <c r="V40" s="25"/>
      <c r="W40" s="24"/>
      <c r="X40" s="24"/>
      <c r="Y40" s="27"/>
      <c r="Z40" s="21"/>
      <c r="AA40" s="35" t="s">
        <v>389</v>
      </c>
      <c r="AB40" s="22" t="s">
        <v>404</v>
      </c>
    </row>
    <row r="41" spans="1:28" x14ac:dyDescent="0.25">
      <c r="A41" s="162"/>
      <c r="B41" s="145"/>
      <c r="C41" s="23"/>
      <c r="D41" s="23">
        <v>1800</v>
      </c>
      <c r="E41" s="146"/>
      <c r="F41" s="146"/>
      <c r="G41" s="30"/>
      <c r="H41" s="29"/>
      <c r="I41" s="31"/>
      <c r="J41" s="30"/>
      <c r="K41" s="29"/>
      <c r="L41" s="29"/>
      <c r="M41" s="32"/>
      <c r="N41" s="30"/>
      <c r="O41" s="29"/>
      <c r="P41" s="29"/>
      <c r="Q41" s="32"/>
      <c r="R41" s="30"/>
      <c r="S41" s="29"/>
      <c r="T41" s="29"/>
      <c r="U41" s="32"/>
      <c r="V41" s="30"/>
      <c r="W41" s="29"/>
      <c r="X41" s="29"/>
      <c r="Y41" s="32"/>
      <c r="AA41" s="35" t="s">
        <v>409</v>
      </c>
      <c r="AB41" s="22" t="s">
        <v>385</v>
      </c>
    </row>
    <row r="42" spans="1:28" x14ac:dyDescent="0.25">
      <c r="A42" s="163"/>
      <c r="B42" s="146"/>
      <c r="C42" s="28"/>
      <c r="D42" s="28">
        <v>8065.4</v>
      </c>
      <c r="E42" s="146"/>
      <c r="F42" s="146"/>
      <c r="G42" s="30"/>
      <c r="H42" s="29"/>
      <c r="I42" s="31"/>
      <c r="J42" s="30"/>
      <c r="K42" s="29"/>
      <c r="L42" s="29"/>
      <c r="M42" s="32"/>
      <c r="N42" s="30"/>
      <c r="O42" s="29"/>
      <c r="P42" s="29"/>
      <c r="Q42" s="32"/>
      <c r="R42" s="30"/>
      <c r="S42" s="29"/>
      <c r="T42" s="29"/>
      <c r="U42" s="32"/>
      <c r="V42" s="30"/>
      <c r="W42" s="29"/>
      <c r="X42" s="29"/>
      <c r="Y42" s="32"/>
      <c r="Z42" s="21"/>
      <c r="AA42" s="35" t="s">
        <v>405</v>
      </c>
      <c r="AB42" s="22" t="s">
        <v>435</v>
      </c>
    </row>
    <row r="43" spans="1:28" x14ac:dyDescent="0.25">
      <c r="A43" s="162"/>
      <c r="B43" s="145"/>
      <c r="C43" s="23"/>
      <c r="D43" s="23">
        <v>6898.98</v>
      </c>
      <c r="E43" s="145"/>
      <c r="F43" s="145"/>
      <c r="G43" s="25"/>
      <c r="H43" s="24"/>
      <c r="I43" s="26"/>
      <c r="J43" s="25"/>
      <c r="K43" s="24"/>
      <c r="L43" s="24"/>
      <c r="M43" s="27"/>
      <c r="N43" s="25"/>
      <c r="O43" s="24"/>
      <c r="P43" s="24"/>
      <c r="Q43" s="27"/>
      <c r="R43" s="25"/>
      <c r="S43" s="24"/>
      <c r="T43" s="24"/>
      <c r="U43" s="27"/>
      <c r="V43" s="25"/>
      <c r="W43" s="24"/>
      <c r="X43" s="24"/>
      <c r="Y43" s="27"/>
      <c r="Z43" s="21"/>
      <c r="AA43" s="35" t="s">
        <v>408</v>
      </c>
      <c r="AB43" s="22" t="s">
        <v>448</v>
      </c>
    </row>
    <row r="44" spans="1:28" x14ac:dyDescent="0.25">
      <c r="A44" s="163"/>
      <c r="B44" s="146"/>
      <c r="C44" s="28"/>
      <c r="D44" s="28">
        <v>8100</v>
      </c>
      <c r="E44" s="146"/>
      <c r="F44" s="146"/>
      <c r="G44" s="30"/>
      <c r="H44" s="29"/>
      <c r="I44" s="31"/>
      <c r="J44" s="30"/>
      <c r="K44" s="29"/>
      <c r="L44" s="29"/>
      <c r="M44" s="32"/>
      <c r="N44" s="30"/>
      <c r="O44" s="29"/>
      <c r="P44" s="29"/>
      <c r="Q44" s="32"/>
      <c r="R44" s="30"/>
      <c r="S44" s="29"/>
      <c r="T44" s="29"/>
      <c r="U44" s="32"/>
      <c r="V44" s="30"/>
      <c r="W44" s="29"/>
      <c r="X44" s="29"/>
      <c r="Y44" s="32"/>
      <c r="Z44" s="21"/>
      <c r="AA44" s="35" t="s">
        <v>410</v>
      </c>
      <c r="AB44" s="22" t="s">
        <v>447</v>
      </c>
    </row>
    <row r="45" spans="1:28" x14ac:dyDescent="0.25">
      <c r="A45" s="162"/>
      <c r="B45" s="145"/>
      <c r="C45" s="23"/>
      <c r="D45" s="23">
        <v>6899.93</v>
      </c>
      <c r="E45" s="145"/>
      <c r="F45" s="145"/>
      <c r="G45" s="25"/>
      <c r="H45" s="24"/>
      <c r="I45" s="26"/>
      <c r="J45" s="25"/>
      <c r="K45" s="24"/>
      <c r="L45" s="24"/>
      <c r="M45" s="27"/>
      <c r="N45" s="25"/>
      <c r="O45" s="24"/>
      <c r="P45" s="24"/>
      <c r="Q45" s="27"/>
      <c r="R45" s="25"/>
      <c r="S45" s="24"/>
      <c r="T45" s="24"/>
      <c r="U45" s="27"/>
      <c r="V45" s="25"/>
      <c r="W45" s="24"/>
      <c r="X45" s="24"/>
      <c r="Y45" s="27"/>
      <c r="Z45" s="21"/>
      <c r="AA45" s="35" t="s">
        <v>392</v>
      </c>
      <c r="AB45" s="22" t="s">
        <v>389</v>
      </c>
    </row>
    <row r="46" spans="1:28" x14ac:dyDescent="0.25">
      <c r="A46" s="163"/>
      <c r="B46" s="146"/>
      <c r="C46" s="28"/>
      <c r="D46" s="28">
        <v>6884.7999999999993</v>
      </c>
      <c r="E46" s="146"/>
      <c r="F46" s="146"/>
      <c r="G46" s="30"/>
      <c r="H46" s="29"/>
      <c r="I46" s="31"/>
      <c r="J46" s="30"/>
      <c r="K46" s="29"/>
      <c r="L46" s="29"/>
      <c r="M46" s="32"/>
      <c r="N46" s="30"/>
      <c r="O46" s="29"/>
      <c r="P46" s="29"/>
      <c r="Q46" s="32"/>
      <c r="R46" s="30"/>
      <c r="S46" s="29"/>
      <c r="T46" s="29"/>
      <c r="U46" s="32"/>
      <c r="V46" s="30"/>
      <c r="W46" s="29"/>
      <c r="X46" s="29"/>
      <c r="Y46" s="32"/>
      <c r="Z46" s="21"/>
      <c r="AA46" s="35" t="s">
        <v>395</v>
      </c>
      <c r="AB46" s="22" t="s">
        <v>409</v>
      </c>
    </row>
    <row r="47" spans="1:28" x14ac:dyDescent="0.25">
      <c r="A47" s="162"/>
      <c r="B47" s="145"/>
      <c r="C47" s="23"/>
      <c r="D47" s="23">
        <v>6889.72</v>
      </c>
      <c r="E47" s="146"/>
      <c r="F47" s="146"/>
      <c r="G47" s="30"/>
      <c r="H47" s="29"/>
      <c r="I47" s="31"/>
      <c r="J47" s="30"/>
      <c r="K47" s="29"/>
      <c r="L47" s="29"/>
      <c r="M47" s="32"/>
      <c r="N47" s="30"/>
      <c r="O47" s="29"/>
      <c r="P47" s="29"/>
      <c r="Q47" s="32"/>
      <c r="R47" s="30"/>
      <c r="S47" s="29"/>
      <c r="T47" s="29"/>
      <c r="U47" s="32"/>
      <c r="V47" s="30"/>
      <c r="W47" s="29"/>
      <c r="X47" s="29"/>
      <c r="Y47" s="32"/>
      <c r="AA47" s="35" t="s">
        <v>398</v>
      </c>
      <c r="AB47" s="22" t="s">
        <v>405</v>
      </c>
    </row>
    <row r="48" spans="1:28" x14ac:dyDescent="0.25">
      <c r="A48" s="163"/>
      <c r="B48" s="146"/>
      <c r="C48" s="28"/>
      <c r="D48" s="28">
        <v>8100</v>
      </c>
      <c r="E48" s="145"/>
      <c r="F48" s="145"/>
      <c r="G48" s="25"/>
      <c r="H48" s="24"/>
      <c r="I48" s="26"/>
      <c r="J48" s="25"/>
      <c r="K48" s="24"/>
      <c r="L48" s="24"/>
      <c r="M48" s="27"/>
      <c r="N48" s="25"/>
      <c r="O48" s="24"/>
      <c r="P48" s="24"/>
      <c r="Q48" s="27"/>
      <c r="R48" s="25"/>
      <c r="S48" s="24"/>
      <c r="T48" s="24"/>
      <c r="U48" s="27"/>
      <c r="V48" s="25"/>
      <c r="W48" s="24"/>
      <c r="X48" s="24"/>
      <c r="Y48" s="27"/>
      <c r="Z48" s="21"/>
      <c r="AA48" s="35" t="s">
        <v>413</v>
      </c>
      <c r="AB48" s="22" t="s">
        <v>408</v>
      </c>
    </row>
    <row r="49" spans="1:28" x14ac:dyDescent="0.25">
      <c r="A49" s="162"/>
      <c r="B49" s="145"/>
      <c r="C49" s="23"/>
      <c r="D49" s="23">
        <v>6900</v>
      </c>
      <c r="E49" s="146"/>
      <c r="F49" s="146"/>
      <c r="G49" s="30"/>
      <c r="H49" s="29"/>
      <c r="I49" s="31"/>
      <c r="J49" s="30"/>
      <c r="K49" s="29"/>
      <c r="L49" s="29"/>
      <c r="M49" s="32"/>
      <c r="N49" s="30"/>
      <c r="O49" s="29"/>
      <c r="P49" s="29"/>
      <c r="Q49" s="32"/>
      <c r="R49" s="30"/>
      <c r="S49" s="29"/>
      <c r="T49" s="29"/>
      <c r="U49" s="32"/>
      <c r="V49" s="30"/>
      <c r="W49" s="29"/>
      <c r="X49" s="29"/>
      <c r="Y49" s="32"/>
      <c r="Z49" s="21"/>
      <c r="AA49" s="35" t="s">
        <v>401</v>
      </c>
      <c r="AB49" s="22" t="s">
        <v>392</v>
      </c>
    </row>
    <row r="50" spans="1:28" x14ac:dyDescent="0.25">
      <c r="A50" s="163"/>
      <c r="B50" s="146"/>
      <c r="C50" s="28"/>
      <c r="D50" s="28">
        <v>5400</v>
      </c>
      <c r="E50" s="145"/>
      <c r="F50" s="145"/>
      <c r="G50" s="25"/>
      <c r="H50" s="24"/>
      <c r="I50" s="26"/>
      <c r="J50" s="25"/>
      <c r="K50" s="24"/>
      <c r="L50" s="24"/>
      <c r="M50" s="27"/>
      <c r="N50" s="25"/>
      <c r="O50" s="24"/>
      <c r="P50" s="24"/>
      <c r="Q50" s="27"/>
      <c r="R50" s="25"/>
      <c r="S50" s="24"/>
      <c r="T50" s="24"/>
      <c r="U50" s="27"/>
      <c r="V50" s="25"/>
      <c r="W50" s="24"/>
      <c r="X50" s="24"/>
      <c r="Y50" s="27"/>
      <c r="Z50" s="21"/>
      <c r="AA50" s="35" t="s">
        <v>411</v>
      </c>
      <c r="AB50" s="22" t="s">
        <v>395</v>
      </c>
    </row>
    <row r="51" spans="1:28" x14ac:dyDescent="0.25">
      <c r="A51" s="162"/>
      <c r="B51" s="145"/>
      <c r="C51" s="23"/>
      <c r="D51" s="23">
        <v>8100</v>
      </c>
      <c r="E51" s="146"/>
      <c r="F51" s="146"/>
      <c r="G51" s="30"/>
      <c r="H51" s="29"/>
      <c r="I51" s="31"/>
      <c r="J51" s="30"/>
      <c r="K51" s="29"/>
      <c r="L51" s="29"/>
      <c r="M51" s="32"/>
      <c r="N51" s="30"/>
      <c r="O51" s="29"/>
      <c r="P51" s="29"/>
      <c r="Q51" s="32"/>
      <c r="R51" s="30"/>
      <c r="S51" s="29"/>
      <c r="T51" s="29"/>
      <c r="U51" s="32"/>
      <c r="V51" s="30"/>
      <c r="W51" s="29"/>
      <c r="X51" s="29"/>
      <c r="Y51" s="32"/>
      <c r="Z51" s="21"/>
      <c r="AA51" s="35" t="s">
        <v>412</v>
      </c>
      <c r="AB51" s="22" t="s">
        <v>437</v>
      </c>
    </row>
    <row r="52" spans="1:28" x14ac:dyDescent="0.25">
      <c r="A52" s="163"/>
      <c r="B52" s="146"/>
      <c r="C52" s="28"/>
      <c r="D52" s="28">
        <v>6900</v>
      </c>
      <c r="E52" s="146"/>
      <c r="F52" s="146"/>
      <c r="G52" s="30"/>
      <c r="H52" s="29"/>
      <c r="I52" s="31"/>
      <c r="J52" s="30"/>
      <c r="K52" s="29"/>
      <c r="L52" s="29"/>
      <c r="M52" s="32"/>
      <c r="N52" s="30"/>
      <c r="O52" s="29"/>
      <c r="P52" s="29"/>
      <c r="Q52" s="32"/>
      <c r="R52" s="30"/>
      <c r="S52" s="29"/>
      <c r="T52" s="29"/>
      <c r="U52" s="32"/>
      <c r="V52" s="30"/>
      <c r="W52" s="29"/>
      <c r="X52" s="29"/>
      <c r="Y52" s="32"/>
      <c r="Z52" s="21"/>
      <c r="AA52" s="35" t="s">
        <v>415</v>
      </c>
      <c r="AB52" s="22" t="s">
        <v>398</v>
      </c>
    </row>
    <row r="53" spans="1:28" x14ac:dyDescent="0.25">
      <c r="A53" s="162"/>
      <c r="B53" s="145"/>
      <c r="C53" s="23"/>
      <c r="D53" s="23">
        <v>8100</v>
      </c>
      <c r="E53" s="146"/>
      <c r="F53" s="146"/>
      <c r="G53" s="30"/>
      <c r="H53" s="29"/>
      <c r="I53" s="31"/>
      <c r="J53" s="30"/>
      <c r="K53" s="29"/>
      <c r="L53" s="29"/>
      <c r="M53" s="32"/>
      <c r="N53" s="30"/>
      <c r="O53" s="29"/>
      <c r="P53" s="29"/>
      <c r="Q53" s="32"/>
      <c r="R53" s="30"/>
      <c r="S53" s="29"/>
      <c r="T53" s="29"/>
      <c r="U53" s="32"/>
      <c r="V53" s="30"/>
      <c r="W53" s="29"/>
      <c r="X53" s="29"/>
      <c r="Y53" s="32"/>
      <c r="AA53" s="35" t="s">
        <v>417</v>
      </c>
      <c r="AB53" s="22" t="s">
        <v>413</v>
      </c>
    </row>
    <row r="54" spans="1:28" x14ac:dyDescent="0.25">
      <c r="A54" s="163"/>
      <c r="B54" s="146"/>
      <c r="C54" s="28"/>
      <c r="D54" s="28">
        <v>8100</v>
      </c>
      <c r="E54" s="146"/>
      <c r="F54" s="146"/>
      <c r="G54" s="30"/>
      <c r="H54" s="29"/>
      <c r="I54" s="31"/>
      <c r="J54" s="30"/>
      <c r="K54" s="29"/>
      <c r="L54" s="29"/>
      <c r="M54" s="32"/>
      <c r="N54" s="30"/>
      <c r="O54" s="29"/>
      <c r="P54" s="29"/>
      <c r="Q54" s="32"/>
      <c r="R54" s="30"/>
      <c r="S54" s="29"/>
      <c r="T54" s="29"/>
      <c r="U54" s="32"/>
      <c r="V54" s="30"/>
      <c r="W54" s="29"/>
      <c r="X54" s="29"/>
      <c r="Y54" s="32"/>
      <c r="Z54" s="21"/>
      <c r="AA54" s="35" t="s">
        <v>414</v>
      </c>
      <c r="AB54" s="22" t="s">
        <v>401</v>
      </c>
    </row>
    <row r="55" spans="1:28" x14ac:dyDescent="0.25">
      <c r="A55" s="162"/>
      <c r="B55" s="145"/>
      <c r="C55" s="23"/>
      <c r="D55" s="23">
        <v>9500</v>
      </c>
      <c r="E55" s="145"/>
      <c r="F55" s="145"/>
      <c r="G55" s="25"/>
      <c r="H55" s="24"/>
      <c r="I55" s="26"/>
      <c r="J55" s="25"/>
      <c r="K55" s="24"/>
      <c r="L55" s="24"/>
      <c r="M55" s="27"/>
      <c r="N55" s="25"/>
      <c r="O55" s="24"/>
      <c r="P55" s="24"/>
      <c r="Q55" s="27"/>
      <c r="R55" s="25"/>
      <c r="S55" s="24"/>
      <c r="T55" s="24"/>
      <c r="U55" s="27"/>
      <c r="V55" s="25"/>
      <c r="W55" s="24"/>
      <c r="X55" s="24"/>
      <c r="Y55" s="27"/>
      <c r="Z55" s="21"/>
      <c r="AA55" s="35" t="s">
        <v>419</v>
      </c>
      <c r="AB55" s="22" t="s">
        <v>411</v>
      </c>
    </row>
    <row r="56" spans="1:28" x14ac:dyDescent="0.25">
      <c r="A56" s="163"/>
      <c r="B56" s="146"/>
      <c r="C56" s="28"/>
      <c r="D56" s="28">
        <v>8100</v>
      </c>
      <c r="E56" s="146"/>
      <c r="F56" s="146"/>
      <c r="G56" s="30"/>
      <c r="H56" s="29"/>
      <c r="I56" s="31"/>
      <c r="J56" s="30"/>
      <c r="K56" s="29"/>
      <c r="L56" s="29"/>
      <c r="M56" s="32"/>
      <c r="N56" s="30"/>
      <c r="O56" s="29"/>
      <c r="P56" s="29"/>
      <c r="Q56" s="32"/>
      <c r="R56" s="30"/>
      <c r="S56" s="29"/>
      <c r="T56" s="29"/>
      <c r="U56" s="32"/>
      <c r="V56" s="30"/>
      <c r="W56" s="29"/>
      <c r="X56" s="29"/>
      <c r="Y56" s="32"/>
      <c r="Z56" s="21"/>
      <c r="AA56" s="35" t="s">
        <v>416</v>
      </c>
      <c r="AB56" s="22" t="s">
        <v>412</v>
      </c>
    </row>
    <row r="57" spans="1:28" x14ac:dyDescent="0.25">
      <c r="A57" s="162"/>
      <c r="B57" s="145"/>
      <c r="C57" s="23"/>
      <c r="D57" s="23">
        <v>13300</v>
      </c>
      <c r="E57" s="145"/>
      <c r="F57" s="145"/>
      <c r="G57" s="25"/>
      <c r="H57" s="24"/>
      <c r="I57" s="26"/>
      <c r="J57" s="25"/>
      <c r="K57" s="24"/>
      <c r="L57" s="24"/>
      <c r="M57" s="27"/>
      <c r="N57" s="25"/>
      <c r="O57" s="24"/>
      <c r="P57" s="24"/>
      <c r="Q57" s="27"/>
      <c r="R57" s="25"/>
      <c r="S57" s="24"/>
      <c r="T57" s="24"/>
      <c r="U57" s="27"/>
      <c r="V57" s="25"/>
      <c r="W57" s="24"/>
      <c r="X57" s="24"/>
      <c r="Y57" s="27"/>
      <c r="Z57" s="21"/>
      <c r="AA57" s="35" t="s">
        <v>418</v>
      </c>
      <c r="AB57" s="22" t="s">
        <v>415</v>
      </c>
    </row>
    <row r="58" spans="1:28" x14ac:dyDescent="0.25">
      <c r="A58" s="163"/>
      <c r="B58" s="146"/>
      <c r="C58" s="28"/>
      <c r="D58" s="28">
        <v>8100</v>
      </c>
      <c r="E58" s="146"/>
      <c r="F58" s="146"/>
      <c r="G58" s="30"/>
      <c r="H58" s="29"/>
      <c r="I58" s="31"/>
      <c r="J58" s="30"/>
      <c r="K58" s="29"/>
      <c r="L58" s="29"/>
      <c r="M58" s="32"/>
      <c r="N58" s="30"/>
      <c r="O58" s="29"/>
      <c r="P58" s="29"/>
      <c r="Q58" s="32"/>
      <c r="R58" s="30"/>
      <c r="S58" s="29"/>
      <c r="T58" s="29"/>
      <c r="U58" s="32"/>
      <c r="V58" s="30"/>
      <c r="W58" s="29"/>
      <c r="X58" s="29"/>
      <c r="Y58" s="32"/>
      <c r="Z58" s="21"/>
      <c r="AA58" s="35" t="s">
        <v>381</v>
      </c>
      <c r="AB58" s="22" t="s">
        <v>439</v>
      </c>
    </row>
    <row r="59" spans="1:28" x14ac:dyDescent="0.25">
      <c r="A59" s="162"/>
      <c r="B59" s="145"/>
      <c r="C59" s="23"/>
      <c r="D59" s="23">
        <v>11397.619999999999</v>
      </c>
      <c r="E59" s="145"/>
      <c r="F59" s="145"/>
      <c r="G59" s="25"/>
      <c r="H59" s="24"/>
      <c r="I59" s="26"/>
      <c r="J59" s="25"/>
      <c r="K59" s="24"/>
      <c r="L59" s="24"/>
      <c r="M59" s="27"/>
      <c r="N59" s="25"/>
      <c r="O59" s="24"/>
      <c r="P59" s="24"/>
      <c r="Q59" s="27"/>
      <c r="R59" s="25"/>
      <c r="S59" s="24"/>
      <c r="T59" s="24"/>
      <c r="U59" s="27"/>
      <c r="V59" s="25"/>
      <c r="W59" s="24"/>
      <c r="X59" s="24"/>
      <c r="Y59" s="27"/>
      <c r="Z59" s="21"/>
      <c r="AA59" s="35" t="s">
        <v>421</v>
      </c>
      <c r="AB59" s="22" t="s">
        <v>440</v>
      </c>
    </row>
    <row r="60" spans="1:28" x14ac:dyDescent="0.25">
      <c r="A60" s="163"/>
      <c r="B60" s="146"/>
      <c r="C60" s="28"/>
      <c r="D60" s="28">
        <v>9800</v>
      </c>
      <c r="E60" s="146"/>
      <c r="F60" s="146"/>
      <c r="G60" s="30"/>
      <c r="H60" s="29"/>
      <c r="I60" s="31"/>
      <c r="J60" s="30"/>
      <c r="K60" s="29"/>
      <c r="L60" s="29"/>
      <c r="M60" s="32"/>
      <c r="N60" s="30"/>
      <c r="O60" s="29"/>
      <c r="P60" s="29"/>
      <c r="Q60" s="32"/>
      <c r="R60" s="30"/>
      <c r="S60" s="29"/>
      <c r="T60" s="29"/>
      <c r="U60" s="32"/>
      <c r="V60" s="30"/>
      <c r="W60" s="29"/>
      <c r="X60" s="29"/>
      <c r="Y60" s="32"/>
      <c r="Z60" s="21"/>
      <c r="AA60" s="35" t="s">
        <v>420</v>
      </c>
      <c r="AB60" s="22" t="s">
        <v>417</v>
      </c>
    </row>
    <row r="61" spans="1:28" x14ac:dyDescent="0.25">
      <c r="A61" s="162"/>
      <c r="B61" s="145"/>
      <c r="C61" s="23"/>
      <c r="D61" s="23">
        <v>8090</v>
      </c>
      <c r="E61" s="146"/>
      <c r="F61" s="146"/>
      <c r="G61" s="30"/>
      <c r="H61" s="29"/>
      <c r="I61" s="31"/>
      <c r="J61" s="30"/>
      <c r="K61" s="29"/>
      <c r="L61" s="29"/>
      <c r="M61" s="32"/>
      <c r="N61" s="30"/>
      <c r="O61" s="29"/>
      <c r="P61" s="29"/>
      <c r="Q61" s="32"/>
      <c r="R61" s="30"/>
      <c r="S61" s="29"/>
      <c r="T61" s="29"/>
      <c r="U61" s="32"/>
      <c r="V61" s="30"/>
      <c r="W61" s="29"/>
      <c r="X61" s="29"/>
      <c r="Y61" s="32"/>
      <c r="AA61" s="35" t="s">
        <v>378</v>
      </c>
      <c r="AB61" s="22" t="s">
        <v>441</v>
      </c>
    </row>
    <row r="62" spans="1:28" x14ac:dyDescent="0.25">
      <c r="A62" s="163"/>
      <c r="B62" s="146"/>
      <c r="C62" s="28"/>
      <c r="D62" s="28">
        <v>3600</v>
      </c>
      <c r="E62" s="145"/>
      <c r="F62" s="145"/>
      <c r="G62" s="25"/>
      <c r="H62" s="24"/>
      <c r="I62" s="26"/>
      <c r="J62" s="25"/>
      <c r="K62" s="24"/>
      <c r="L62" s="24"/>
      <c r="M62" s="27"/>
      <c r="N62" s="25"/>
      <c r="O62" s="24"/>
      <c r="P62" s="24"/>
      <c r="Q62" s="27"/>
      <c r="R62" s="25"/>
      <c r="S62" s="24"/>
      <c r="T62" s="24"/>
      <c r="U62" s="27"/>
      <c r="V62" s="25"/>
      <c r="W62" s="24"/>
      <c r="X62" s="24"/>
      <c r="Y62" s="27"/>
      <c r="Z62" s="21"/>
      <c r="AA62" s="35" t="s">
        <v>403</v>
      </c>
      <c r="AB62" s="22" t="s">
        <v>414</v>
      </c>
    </row>
    <row r="63" spans="1:28" x14ac:dyDescent="0.25">
      <c r="A63" s="162"/>
      <c r="B63" s="145"/>
      <c r="C63" s="23"/>
      <c r="D63" s="23">
        <v>5400</v>
      </c>
      <c r="E63" s="145"/>
      <c r="F63" s="145"/>
      <c r="G63" s="25"/>
      <c r="H63" s="24"/>
      <c r="I63" s="26"/>
      <c r="J63" s="25"/>
      <c r="K63" s="24"/>
      <c r="L63" s="24"/>
      <c r="M63" s="27"/>
      <c r="N63" s="25"/>
      <c r="O63" s="24"/>
      <c r="P63" s="24"/>
      <c r="Q63" s="27"/>
      <c r="R63" s="25"/>
      <c r="S63" s="24"/>
      <c r="T63" s="24"/>
      <c r="U63" s="27"/>
      <c r="V63" s="25"/>
      <c r="W63" s="24"/>
      <c r="X63" s="24"/>
      <c r="Y63" s="27"/>
      <c r="Z63" s="21"/>
      <c r="AA63" s="35" t="s">
        <v>422</v>
      </c>
      <c r="AB63" s="22" t="s">
        <v>419</v>
      </c>
    </row>
    <row r="64" spans="1:28" x14ac:dyDescent="0.25">
      <c r="A64" s="163"/>
      <c r="B64" s="146"/>
      <c r="C64" s="28"/>
      <c r="D64" s="28">
        <v>8038.7999999999993</v>
      </c>
      <c r="E64" s="146"/>
      <c r="F64" s="146"/>
      <c r="G64" s="30"/>
      <c r="H64" s="29"/>
      <c r="I64" s="31"/>
      <c r="J64" s="30"/>
      <c r="K64" s="29"/>
      <c r="L64" s="29"/>
      <c r="M64" s="32"/>
      <c r="N64" s="30"/>
      <c r="O64" s="29"/>
      <c r="P64" s="29"/>
      <c r="Q64" s="32"/>
      <c r="R64" s="30"/>
      <c r="S64" s="29"/>
      <c r="T64" s="29"/>
      <c r="U64" s="32"/>
      <c r="V64" s="30"/>
      <c r="W64" s="29"/>
      <c r="X64" s="29"/>
      <c r="Y64" s="32"/>
      <c r="Z64" s="21"/>
      <c r="AA64" s="35" t="s">
        <v>424</v>
      </c>
      <c r="AB64" s="22" t="s">
        <v>442</v>
      </c>
    </row>
    <row r="65" spans="1:28" x14ac:dyDescent="0.25">
      <c r="A65" s="162"/>
      <c r="B65" s="145"/>
      <c r="C65" s="23"/>
      <c r="D65" s="23">
        <v>8099.15</v>
      </c>
      <c r="E65" s="146"/>
      <c r="F65" s="146"/>
      <c r="G65" s="30"/>
      <c r="H65" s="29"/>
      <c r="I65" s="31"/>
      <c r="J65" s="30"/>
      <c r="K65" s="29"/>
      <c r="L65" s="29"/>
      <c r="M65" s="32"/>
      <c r="N65" s="30"/>
      <c r="O65" s="29"/>
      <c r="P65" s="29"/>
      <c r="Q65" s="32"/>
      <c r="R65" s="30"/>
      <c r="S65" s="29"/>
      <c r="T65" s="29"/>
      <c r="U65" s="32"/>
      <c r="V65" s="30"/>
      <c r="W65" s="29"/>
      <c r="X65" s="29"/>
      <c r="Y65" s="32"/>
      <c r="AA65" s="35" t="s">
        <v>423</v>
      </c>
      <c r="AB65" s="22" t="s">
        <v>416</v>
      </c>
    </row>
    <row r="66" spans="1:28" x14ac:dyDescent="0.25">
      <c r="A66" s="163"/>
      <c r="B66" s="146"/>
      <c r="C66" s="28"/>
      <c r="D66" s="28">
        <v>6900</v>
      </c>
      <c r="E66" s="145"/>
      <c r="F66" s="145"/>
      <c r="G66" s="25"/>
      <c r="H66" s="24"/>
      <c r="I66" s="26"/>
      <c r="J66" s="25"/>
      <c r="K66" s="24"/>
      <c r="L66" s="24"/>
      <c r="M66" s="27"/>
      <c r="N66" s="25"/>
      <c r="O66" s="24"/>
      <c r="P66" s="24"/>
      <c r="Q66" s="27"/>
      <c r="R66" s="25"/>
      <c r="S66" s="24"/>
      <c r="T66" s="24"/>
      <c r="U66" s="27"/>
      <c r="V66" s="25"/>
      <c r="W66" s="24"/>
      <c r="X66" s="24"/>
      <c r="Y66" s="27"/>
      <c r="Z66" s="21"/>
      <c r="AA66" s="35" t="s">
        <v>425</v>
      </c>
      <c r="AB66" s="22" t="s">
        <v>418</v>
      </c>
    </row>
    <row r="67" spans="1:28" x14ac:dyDescent="0.25">
      <c r="A67" s="162"/>
      <c r="B67" s="145"/>
      <c r="C67" s="23"/>
      <c r="D67" s="23">
        <v>6900</v>
      </c>
      <c r="E67" s="146"/>
      <c r="F67" s="146"/>
      <c r="G67" s="30"/>
      <c r="H67" s="29"/>
      <c r="I67" s="31"/>
      <c r="J67" s="30"/>
      <c r="K67" s="29"/>
      <c r="L67" s="29"/>
      <c r="M67" s="32"/>
      <c r="N67" s="30"/>
      <c r="O67" s="29"/>
      <c r="P67" s="29"/>
      <c r="Q67" s="32"/>
      <c r="R67" s="30"/>
      <c r="S67" s="29"/>
      <c r="T67" s="29"/>
      <c r="U67" s="32"/>
      <c r="V67" s="30"/>
      <c r="W67" s="29"/>
      <c r="X67" s="29"/>
      <c r="Y67" s="32"/>
      <c r="AA67" s="35" t="s">
        <v>406</v>
      </c>
      <c r="AB67" s="22" t="s">
        <v>381</v>
      </c>
    </row>
    <row r="68" spans="1:28" x14ac:dyDescent="0.25">
      <c r="A68" s="163"/>
      <c r="B68" s="146"/>
      <c r="C68" s="28"/>
      <c r="D68" s="28">
        <v>6891.32</v>
      </c>
      <c r="E68" s="146"/>
      <c r="F68" s="146"/>
      <c r="G68" s="30"/>
      <c r="H68" s="29"/>
      <c r="I68" s="31"/>
      <c r="J68" s="30"/>
      <c r="K68" s="29"/>
      <c r="L68" s="29"/>
      <c r="M68" s="32"/>
      <c r="N68" s="30"/>
      <c r="O68" s="29"/>
      <c r="P68" s="29"/>
      <c r="Q68" s="32"/>
      <c r="R68" s="30"/>
      <c r="S68" s="29"/>
      <c r="T68" s="29"/>
      <c r="U68" s="32"/>
      <c r="V68" s="30"/>
      <c r="W68" s="29"/>
      <c r="X68" s="29"/>
      <c r="Y68" s="32"/>
      <c r="Z68" s="21"/>
      <c r="AA68" s="35" t="s">
        <v>387</v>
      </c>
      <c r="AB68" s="22" t="s">
        <v>421</v>
      </c>
    </row>
    <row r="69" spans="1:28" x14ac:dyDescent="0.25">
      <c r="A69" s="162"/>
      <c r="B69" s="145"/>
      <c r="C69" s="23"/>
      <c r="D69" s="23">
        <v>6654.77</v>
      </c>
      <c r="E69" s="146"/>
      <c r="F69" s="146"/>
      <c r="G69" s="30"/>
      <c r="H69" s="29"/>
      <c r="I69" s="31"/>
      <c r="J69" s="30"/>
      <c r="K69" s="29"/>
      <c r="L69" s="29"/>
      <c r="M69" s="32"/>
      <c r="N69" s="30"/>
      <c r="O69" s="29"/>
      <c r="P69" s="29"/>
      <c r="Q69" s="32"/>
      <c r="R69" s="30"/>
      <c r="S69" s="29"/>
      <c r="T69" s="29"/>
      <c r="U69" s="32"/>
      <c r="V69" s="30"/>
      <c r="W69" s="29"/>
      <c r="X69" s="29"/>
      <c r="Y69" s="32"/>
      <c r="AA69" s="35" t="s">
        <v>426</v>
      </c>
      <c r="AB69" s="22" t="s">
        <v>443</v>
      </c>
    </row>
    <row r="70" spans="1:28" x14ac:dyDescent="0.25">
      <c r="A70" s="163"/>
      <c r="B70" s="146"/>
      <c r="C70" s="28"/>
      <c r="D70" s="28">
        <v>6900</v>
      </c>
      <c r="E70" s="145"/>
      <c r="F70" s="145"/>
      <c r="G70" s="25"/>
      <c r="H70" s="24"/>
      <c r="I70" s="26"/>
      <c r="J70" s="25"/>
      <c r="K70" s="24"/>
      <c r="L70" s="24"/>
      <c r="M70" s="27"/>
      <c r="N70" s="25"/>
      <c r="O70" s="24"/>
      <c r="P70" s="24"/>
      <c r="Q70" s="27"/>
      <c r="R70" s="25"/>
      <c r="S70" s="24"/>
      <c r="T70" s="24"/>
      <c r="U70" s="27"/>
      <c r="V70" s="25"/>
      <c r="W70" s="24"/>
      <c r="X70" s="24"/>
      <c r="Y70" s="27"/>
      <c r="Z70" s="21"/>
      <c r="AA70" s="22"/>
      <c r="AB70" s="22" t="s">
        <v>378</v>
      </c>
    </row>
    <row r="71" spans="1:28" x14ac:dyDescent="0.25">
      <c r="A71" s="162"/>
      <c r="B71" s="145"/>
      <c r="C71" s="23"/>
      <c r="D71" s="23">
        <v>6900</v>
      </c>
      <c r="E71" s="146"/>
      <c r="F71" s="146"/>
      <c r="G71" s="30"/>
      <c r="H71" s="29"/>
      <c r="I71" s="31"/>
      <c r="J71" s="30"/>
      <c r="K71" s="29"/>
      <c r="L71" s="29"/>
      <c r="M71" s="32"/>
      <c r="N71" s="30"/>
      <c r="O71" s="29"/>
      <c r="P71" s="29"/>
      <c r="Q71" s="32"/>
      <c r="R71" s="30"/>
      <c r="S71" s="29"/>
      <c r="T71" s="29"/>
      <c r="U71" s="32"/>
      <c r="V71" s="30"/>
      <c r="W71" s="29"/>
      <c r="X71" s="29"/>
      <c r="Y71" s="32"/>
      <c r="Z71" s="21"/>
      <c r="AA71" s="22"/>
      <c r="AB71" s="22" t="s">
        <v>449</v>
      </c>
    </row>
    <row r="72" spans="1:28" x14ac:dyDescent="0.25">
      <c r="A72" s="163"/>
      <c r="B72" s="146"/>
      <c r="C72" s="28"/>
      <c r="D72" s="28">
        <v>6900</v>
      </c>
      <c r="E72" s="146"/>
      <c r="F72" s="146"/>
      <c r="G72" s="30"/>
      <c r="H72" s="29"/>
      <c r="I72" s="31"/>
      <c r="J72" s="30"/>
      <c r="K72" s="29"/>
      <c r="L72" s="29"/>
      <c r="M72" s="32"/>
      <c r="N72" s="30"/>
      <c r="O72" s="29"/>
      <c r="P72" s="29"/>
      <c r="Q72" s="32"/>
      <c r="R72" s="30"/>
      <c r="S72" s="29"/>
      <c r="T72" s="29"/>
      <c r="U72" s="32"/>
      <c r="V72" s="30"/>
      <c r="W72" s="29"/>
      <c r="X72" s="29"/>
      <c r="Y72" s="32"/>
      <c r="AB72" s="22" t="s">
        <v>444</v>
      </c>
    </row>
    <row r="73" spans="1:28" x14ac:dyDescent="0.25">
      <c r="A73" s="162"/>
      <c r="B73" s="145"/>
      <c r="C73" s="23"/>
      <c r="D73" s="23">
        <v>6900</v>
      </c>
      <c r="E73" s="146"/>
      <c r="F73" s="146"/>
      <c r="G73" s="30"/>
      <c r="H73" s="29"/>
      <c r="I73" s="31"/>
      <c r="J73" s="30"/>
      <c r="K73" s="29"/>
      <c r="L73" s="29"/>
      <c r="M73" s="32"/>
      <c r="N73" s="30"/>
      <c r="O73" s="29"/>
      <c r="P73" s="29"/>
      <c r="Q73" s="32"/>
      <c r="R73" s="30"/>
      <c r="S73" s="29"/>
      <c r="T73" s="29"/>
      <c r="U73" s="32"/>
      <c r="V73" s="30"/>
      <c r="W73" s="29"/>
      <c r="X73" s="29"/>
      <c r="Y73" s="32"/>
      <c r="AB73" s="22" t="s">
        <v>445</v>
      </c>
    </row>
    <row r="74" spans="1:28" x14ac:dyDescent="0.25">
      <c r="A74" s="163"/>
      <c r="B74" s="146"/>
      <c r="C74" s="28"/>
      <c r="D74" s="28">
        <v>11398.93</v>
      </c>
      <c r="E74" s="146"/>
      <c r="F74" s="146"/>
      <c r="G74" s="30"/>
      <c r="H74" s="29"/>
      <c r="I74" s="31"/>
      <c r="J74" s="30"/>
      <c r="K74" s="29"/>
      <c r="L74" s="29"/>
      <c r="M74" s="32"/>
      <c r="N74" s="30"/>
      <c r="O74" s="29"/>
      <c r="P74" s="29"/>
      <c r="Q74" s="32"/>
      <c r="R74" s="30"/>
      <c r="S74" s="29"/>
      <c r="T74" s="29"/>
      <c r="U74" s="32"/>
      <c r="V74" s="30"/>
      <c r="W74" s="29"/>
      <c r="X74" s="29"/>
      <c r="Y74" s="32"/>
      <c r="AB74" s="22" t="s">
        <v>422</v>
      </c>
    </row>
    <row r="75" spans="1:28" x14ac:dyDescent="0.25">
      <c r="A75" s="162"/>
      <c r="B75" s="145"/>
      <c r="C75" s="23"/>
      <c r="D75" s="23">
        <v>8088.6</v>
      </c>
      <c r="E75" s="145"/>
      <c r="F75" s="145"/>
      <c r="G75" s="25"/>
      <c r="H75" s="24"/>
      <c r="I75" s="26"/>
      <c r="J75" s="25"/>
      <c r="K75" s="24"/>
      <c r="L75" s="24"/>
      <c r="M75" s="27"/>
      <c r="N75" s="25"/>
      <c r="O75" s="24"/>
      <c r="P75" s="24"/>
      <c r="Q75" s="27"/>
      <c r="R75" s="25"/>
      <c r="S75" s="24"/>
      <c r="T75" s="24"/>
      <c r="U75" s="27"/>
      <c r="V75" s="25"/>
      <c r="W75" s="24"/>
      <c r="X75" s="24"/>
      <c r="Y75" s="27"/>
      <c r="Z75" s="21"/>
      <c r="AA75" s="22"/>
      <c r="AB75" s="22" t="s">
        <v>424</v>
      </c>
    </row>
    <row r="76" spans="1:28" x14ac:dyDescent="0.25">
      <c r="A76" s="163"/>
      <c r="B76" s="146"/>
      <c r="C76" s="28"/>
      <c r="D76" s="28">
        <v>6846.59</v>
      </c>
      <c r="E76" s="146"/>
      <c r="F76" s="146"/>
      <c r="G76" s="30"/>
      <c r="H76" s="29"/>
      <c r="I76" s="31"/>
      <c r="J76" s="30"/>
      <c r="K76" s="29"/>
      <c r="L76" s="29"/>
      <c r="M76" s="32"/>
      <c r="N76" s="30"/>
      <c r="O76" s="29"/>
      <c r="P76" s="29"/>
      <c r="Q76" s="32"/>
      <c r="R76" s="30"/>
      <c r="S76" s="29"/>
      <c r="T76" s="29"/>
      <c r="U76" s="32"/>
      <c r="V76" s="30"/>
      <c r="W76" s="29"/>
      <c r="X76" s="29"/>
      <c r="Y76" s="32"/>
      <c r="Z76" s="21"/>
      <c r="AA76" s="22"/>
      <c r="AB76" s="22" t="s">
        <v>423</v>
      </c>
    </row>
    <row r="77" spans="1:28" x14ac:dyDescent="0.25">
      <c r="A77" s="162"/>
      <c r="B77" s="145"/>
      <c r="C77" s="23"/>
      <c r="D77" s="23">
        <v>8099.72</v>
      </c>
      <c r="E77" s="145"/>
      <c r="F77" s="145"/>
      <c r="G77" s="25"/>
      <c r="H77" s="24"/>
      <c r="I77" s="26"/>
      <c r="J77" s="25"/>
      <c r="K77" s="24"/>
      <c r="L77" s="24"/>
      <c r="M77" s="27"/>
      <c r="N77" s="25"/>
      <c r="O77" s="24"/>
      <c r="P77" s="24"/>
      <c r="Q77" s="27"/>
      <c r="R77" s="25"/>
      <c r="S77" s="24"/>
      <c r="T77" s="24"/>
      <c r="U77" s="27"/>
      <c r="V77" s="25"/>
      <c r="W77" s="24"/>
      <c r="X77" s="24"/>
      <c r="Y77" s="27"/>
      <c r="Z77" s="21"/>
      <c r="AA77" s="22"/>
      <c r="AB77" s="22" t="s">
        <v>425</v>
      </c>
    </row>
    <row r="78" spans="1:28" x14ac:dyDescent="0.25">
      <c r="A78" s="163"/>
      <c r="B78" s="146"/>
      <c r="C78" s="28"/>
      <c r="D78" s="28">
        <v>6900</v>
      </c>
      <c r="E78" s="146"/>
      <c r="F78" s="146"/>
      <c r="G78" s="30"/>
      <c r="H78" s="29"/>
      <c r="I78" s="31"/>
      <c r="J78" s="30"/>
      <c r="K78" s="29"/>
      <c r="L78" s="29"/>
      <c r="M78" s="32"/>
      <c r="N78" s="30"/>
      <c r="O78" s="29"/>
      <c r="P78" s="29"/>
      <c r="Q78" s="32"/>
      <c r="R78" s="30"/>
      <c r="S78" s="29"/>
      <c r="T78" s="29"/>
      <c r="U78" s="32"/>
      <c r="V78" s="30"/>
      <c r="W78" s="29"/>
      <c r="X78" s="29"/>
      <c r="Y78" s="32"/>
      <c r="AB78" s="22" t="s">
        <v>406</v>
      </c>
    </row>
    <row r="79" spans="1:28" x14ac:dyDescent="0.25">
      <c r="A79" s="162"/>
      <c r="B79" s="145"/>
      <c r="C79" s="23"/>
      <c r="D79" s="23">
        <v>9799.8499999999985</v>
      </c>
      <c r="E79" s="146"/>
      <c r="F79" s="146"/>
      <c r="G79" s="30"/>
      <c r="H79" s="29"/>
      <c r="I79" s="31"/>
      <c r="J79" s="30"/>
      <c r="K79" s="29"/>
      <c r="L79" s="29"/>
      <c r="M79" s="32"/>
      <c r="N79" s="30"/>
      <c r="O79" s="29"/>
      <c r="P79" s="29"/>
      <c r="Q79" s="32"/>
      <c r="R79" s="30"/>
      <c r="S79" s="29"/>
      <c r="T79" s="29"/>
      <c r="U79" s="32"/>
      <c r="V79" s="30"/>
      <c r="W79" s="29"/>
      <c r="X79" s="29"/>
      <c r="Y79" s="32"/>
      <c r="Z79" s="21"/>
      <c r="AA79" s="22"/>
      <c r="AB79" s="22" t="s">
        <v>438</v>
      </c>
    </row>
    <row r="80" spans="1:28" x14ac:dyDescent="0.25">
      <c r="A80" s="163"/>
      <c r="B80" s="146"/>
      <c r="C80" s="28"/>
      <c r="D80" s="28">
        <v>8100</v>
      </c>
      <c r="E80" s="145"/>
      <c r="F80" s="145"/>
      <c r="G80" s="25"/>
      <c r="H80" s="24"/>
      <c r="I80" s="26"/>
      <c r="J80" s="25"/>
      <c r="K80" s="24"/>
      <c r="L80" s="24"/>
      <c r="M80" s="27"/>
      <c r="N80" s="25"/>
      <c r="O80" s="24"/>
      <c r="P80" s="24"/>
      <c r="Q80" s="27"/>
      <c r="R80" s="25"/>
      <c r="S80" s="24"/>
      <c r="T80" s="24"/>
      <c r="U80" s="27"/>
      <c r="V80" s="25"/>
      <c r="W80" s="24"/>
      <c r="X80" s="24"/>
      <c r="Y80" s="27"/>
      <c r="Z80" s="21"/>
      <c r="AA80" s="22"/>
      <c r="AB80" s="22" t="s">
        <v>446</v>
      </c>
    </row>
    <row r="81" spans="1:27" x14ac:dyDescent="0.25">
      <c r="A81" s="162"/>
      <c r="B81" s="145"/>
      <c r="C81" s="23"/>
      <c r="D81" s="23">
        <v>5379.36</v>
      </c>
      <c r="E81" s="145"/>
      <c r="F81" s="145"/>
      <c r="G81" s="25"/>
      <c r="H81" s="24"/>
      <c r="I81" s="26"/>
      <c r="J81" s="25"/>
      <c r="K81" s="24"/>
      <c r="L81" s="24"/>
      <c r="M81" s="27"/>
      <c r="N81" s="25"/>
      <c r="O81" s="24"/>
      <c r="P81" s="24"/>
      <c r="Q81" s="27"/>
      <c r="R81" s="25"/>
      <c r="S81" s="24"/>
      <c r="T81" s="24"/>
      <c r="U81" s="27"/>
      <c r="V81" s="25"/>
      <c r="W81" s="24"/>
      <c r="X81" s="24"/>
      <c r="Y81" s="27"/>
      <c r="Z81" s="21"/>
      <c r="AA81" s="22"/>
    </row>
    <row r="82" spans="1:27" x14ac:dyDescent="0.25">
      <c r="A82" s="163"/>
      <c r="B82" s="146"/>
      <c r="C82" s="28"/>
      <c r="D82" s="28">
        <v>8099.78</v>
      </c>
      <c r="E82" s="146"/>
      <c r="F82" s="146"/>
      <c r="G82" s="30"/>
      <c r="H82" s="29"/>
      <c r="I82" s="31"/>
      <c r="J82" s="30"/>
      <c r="K82" s="29"/>
      <c r="L82" s="29"/>
      <c r="M82" s="32"/>
      <c r="N82" s="30"/>
      <c r="O82" s="29"/>
      <c r="P82" s="29"/>
      <c r="Q82" s="32"/>
      <c r="R82" s="30"/>
      <c r="S82" s="29"/>
      <c r="T82" s="29"/>
      <c r="U82" s="32"/>
      <c r="V82" s="30"/>
      <c r="W82" s="29"/>
      <c r="X82" s="29"/>
      <c r="Y82" s="32"/>
    </row>
    <row r="83" spans="1:27" x14ac:dyDescent="0.25">
      <c r="A83" s="162"/>
      <c r="B83" s="145"/>
      <c r="C83" s="23"/>
      <c r="D83" s="23">
        <v>6899.9</v>
      </c>
      <c r="E83" s="146"/>
      <c r="F83" s="146"/>
      <c r="G83" s="30"/>
      <c r="H83" s="29"/>
      <c r="I83" s="31"/>
      <c r="J83" s="30"/>
      <c r="K83" s="29"/>
      <c r="L83" s="29"/>
      <c r="M83" s="32"/>
      <c r="N83" s="30"/>
      <c r="O83" s="29"/>
      <c r="P83" s="29"/>
      <c r="Q83" s="32"/>
      <c r="R83" s="30"/>
      <c r="S83" s="29"/>
      <c r="T83" s="29"/>
      <c r="U83" s="32"/>
      <c r="V83" s="30"/>
      <c r="W83" s="29"/>
      <c r="X83" s="29"/>
      <c r="Y83" s="32"/>
      <c r="Z83" s="21"/>
      <c r="AA83" s="22"/>
    </row>
    <row r="84" spans="1:27" x14ac:dyDescent="0.25">
      <c r="A84" s="163"/>
      <c r="B84" s="146"/>
      <c r="C84" s="28"/>
      <c r="D84" s="28">
        <v>6881.48</v>
      </c>
      <c r="E84" s="146"/>
      <c r="F84" s="146"/>
      <c r="G84" s="30"/>
      <c r="H84" s="29"/>
      <c r="I84" s="31"/>
      <c r="J84" s="30"/>
      <c r="K84" s="29"/>
      <c r="L84" s="29"/>
      <c r="M84" s="32"/>
      <c r="N84" s="30"/>
      <c r="O84" s="29"/>
      <c r="P84" s="29"/>
      <c r="Q84" s="32"/>
      <c r="R84" s="30"/>
      <c r="S84" s="29"/>
      <c r="T84" s="29"/>
      <c r="U84" s="32"/>
      <c r="V84" s="30"/>
      <c r="W84" s="29"/>
      <c r="X84" s="29"/>
      <c r="Y84" s="32"/>
    </row>
    <row r="85" spans="1:27" x14ac:dyDescent="0.25">
      <c r="A85" s="162"/>
      <c r="B85" s="145"/>
      <c r="C85" s="23"/>
      <c r="D85" s="23">
        <v>6882.29</v>
      </c>
      <c r="E85" s="146"/>
      <c r="F85" s="146"/>
      <c r="G85" s="30"/>
      <c r="H85" s="29"/>
      <c r="I85" s="31"/>
      <c r="J85" s="30"/>
      <c r="K85" s="29"/>
      <c r="L85" s="29"/>
      <c r="M85" s="32"/>
      <c r="N85" s="30"/>
      <c r="O85" s="29"/>
      <c r="P85" s="29"/>
      <c r="Q85" s="32"/>
      <c r="R85" s="30"/>
      <c r="S85" s="29"/>
      <c r="T85" s="29"/>
      <c r="U85" s="32"/>
      <c r="V85" s="30"/>
      <c r="W85" s="29"/>
      <c r="X85" s="29"/>
      <c r="Y85" s="32"/>
    </row>
    <row r="86" spans="1:27" x14ac:dyDescent="0.25">
      <c r="A86" s="163"/>
      <c r="B86" s="146"/>
      <c r="C86" s="28"/>
      <c r="D86" s="28">
        <v>6899.9</v>
      </c>
      <c r="E86" s="146"/>
      <c r="F86" s="146"/>
      <c r="G86" s="30"/>
      <c r="H86" s="29"/>
      <c r="I86" s="31"/>
      <c r="J86" s="30"/>
      <c r="K86" s="29"/>
      <c r="L86" s="29"/>
      <c r="M86" s="32"/>
      <c r="N86" s="30"/>
      <c r="O86" s="29"/>
      <c r="P86" s="29"/>
      <c r="Q86" s="32"/>
      <c r="R86" s="30"/>
      <c r="S86" s="29"/>
      <c r="T86" s="29"/>
      <c r="U86" s="32"/>
      <c r="V86" s="30"/>
      <c r="W86" s="29"/>
      <c r="X86" s="29"/>
      <c r="Y86" s="32"/>
    </row>
    <row r="87" spans="1:27" x14ac:dyDescent="0.25">
      <c r="A87" s="162"/>
      <c r="B87" s="145"/>
      <c r="C87" s="23"/>
      <c r="D87" s="23">
        <v>5399</v>
      </c>
      <c r="E87" s="146"/>
      <c r="F87" s="146"/>
      <c r="G87" s="30"/>
      <c r="H87" s="29"/>
      <c r="I87" s="31"/>
      <c r="J87" s="30"/>
      <c r="K87" s="29"/>
      <c r="L87" s="29"/>
      <c r="M87" s="32"/>
      <c r="N87" s="30"/>
      <c r="O87" s="29"/>
      <c r="P87" s="29"/>
      <c r="Q87" s="32"/>
      <c r="R87" s="30"/>
      <c r="S87" s="29"/>
      <c r="T87" s="29"/>
      <c r="U87" s="32"/>
      <c r="V87" s="30"/>
      <c r="W87" s="29"/>
      <c r="X87" s="29"/>
      <c r="Y87" s="32"/>
    </row>
    <row r="88" spans="1:27" x14ac:dyDescent="0.25">
      <c r="A88" s="163"/>
      <c r="B88" s="146"/>
      <c r="C88" s="28"/>
      <c r="D88" s="28">
        <v>6898.96</v>
      </c>
      <c r="E88" s="145"/>
      <c r="F88" s="145"/>
      <c r="G88" s="25"/>
      <c r="H88" s="24"/>
      <c r="I88" s="26"/>
      <c r="J88" s="25"/>
      <c r="K88" s="24"/>
      <c r="L88" s="24"/>
      <c r="M88" s="27"/>
      <c r="N88" s="25"/>
      <c r="O88" s="24"/>
      <c r="P88" s="24"/>
      <c r="Q88" s="27"/>
      <c r="R88" s="25"/>
      <c r="S88" s="24"/>
      <c r="T88" s="24"/>
      <c r="U88" s="27"/>
      <c r="V88" s="25"/>
      <c r="W88" s="24"/>
      <c r="X88" s="24"/>
      <c r="Y88" s="27"/>
      <c r="Z88" s="21"/>
      <c r="AA88" s="22"/>
    </row>
    <row r="89" spans="1:27" x14ac:dyDescent="0.25">
      <c r="A89" s="162"/>
      <c r="B89" s="145"/>
      <c r="C89" s="23"/>
      <c r="D89" s="23">
        <v>9800</v>
      </c>
      <c r="E89" s="146"/>
      <c r="F89" s="146"/>
      <c r="G89" s="30"/>
      <c r="H89" s="29"/>
      <c r="I89" s="31"/>
      <c r="J89" s="30"/>
      <c r="K89" s="29"/>
      <c r="L89" s="29"/>
      <c r="M89" s="32"/>
      <c r="N89" s="30"/>
      <c r="O89" s="29"/>
      <c r="P89" s="29"/>
      <c r="Q89" s="32"/>
      <c r="R89" s="30"/>
      <c r="S89" s="29"/>
      <c r="T89" s="29"/>
      <c r="U89" s="32"/>
      <c r="V89" s="30"/>
      <c r="W89" s="29"/>
      <c r="X89" s="29"/>
      <c r="Y89" s="32"/>
      <c r="Z89" s="21"/>
      <c r="AA89" s="22"/>
    </row>
    <row r="90" spans="1:27" x14ac:dyDescent="0.25">
      <c r="A90" s="163"/>
      <c r="B90" s="146"/>
      <c r="C90" s="28"/>
      <c r="D90" s="28">
        <v>10799.96</v>
      </c>
      <c r="E90" s="145"/>
      <c r="F90" s="145"/>
      <c r="G90" s="25"/>
      <c r="H90" s="24"/>
      <c r="I90" s="26"/>
      <c r="J90" s="25"/>
      <c r="K90" s="24"/>
      <c r="L90" s="24"/>
      <c r="M90" s="27"/>
      <c r="N90" s="25"/>
      <c r="O90" s="24"/>
      <c r="P90" s="24"/>
      <c r="Q90" s="27"/>
      <c r="R90" s="25"/>
      <c r="S90" s="24"/>
      <c r="T90" s="24"/>
      <c r="U90" s="27"/>
      <c r="V90" s="25"/>
      <c r="W90" s="24"/>
      <c r="X90" s="24"/>
      <c r="Y90" s="27"/>
      <c r="Z90" s="21"/>
      <c r="AA90" s="22"/>
    </row>
    <row r="91" spans="1:27" x14ac:dyDescent="0.25">
      <c r="A91" s="162"/>
      <c r="B91" s="145"/>
      <c r="C91" s="23"/>
      <c r="D91" s="23">
        <v>6536</v>
      </c>
      <c r="E91" s="146"/>
      <c r="F91" s="146"/>
      <c r="G91" s="30"/>
      <c r="H91" s="29"/>
      <c r="I91" s="31"/>
      <c r="J91" s="30"/>
      <c r="K91" s="29"/>
      <c r="L91" s="29"/>
      <c r="M91" s="32"/>
      <c r="N91" s="30"/>
      <c r="O91" s="29"/>
      <c r="P91" s="29"/>
      <c r="Q91" s="32"/>
      <c r="R91" s="30"/>
      <c r="S91" s="29"/>
      <c r="T91" s="29"/>
      <c r="U91" s="32"/>
      <c r="V91" s="30"/>
      <c r="W91" s="29"/>
      <c r="X91" s="29"/>
      <c r="Y91" s="32"/>
    </row>
    <row r="92" spans="1:27" x14ac:dyDescent="0.25">
      <c r="A92" s="163"/>
      <c r="B92" s="146"/>
      <c r="C92" s="28"/>
      <c r="D92" s="28">
        <v>6889.0399999999991</v>
      </c>
      <c r="E92" s="146"/>
      <c r="F92" s="146"/>
      <c r="G92" s="30"/>
      <c r="H92" s="29"/>
      <c r="I92" s="31"/>
      <c r="J92" s="30"/>
      <c r="K92" s="29"/>
      <c r="L92" s="29"/>
      <c r="M92" s="32"/>
      <c r="N92" s="30"/>
      <c r="O92" s="29"/>
      <c r="P92" s="29"/>
      <c r="Q92" s="32"/>
      <c r="R92" s="30"/>
      <c r="S92" s="29"/>
      <c r="T92" s="29"/>
      <c r="U92" s="32"/>
      <c r="V92" s="30"/>
      <c r="W92" s="29"/>
      <c r="X92" s="29"/>
      <c r="Y92" s="32"/>
    </row>
    <row r="93" spans="1:27" x14ac:dyDescent="0.25">
      <c r="A93" s="162"/>
      <c r="B93" s="145"/>
      <c r="C93" s="23"/>
      <c r="D93" s="23">
        <v>8100</v>
      </c>
      <c r="E93" s="146"/>
      <c r="F93" s="146"/>
      <c r="G93" s="30"/>
      <c r="H93" s="29"/>
      <c r="I93" s="31"/>
      <c r="J93" s="30"/>
      <c r="K93" s="29"/>
      <c r="L93" s="29"/>
      <c r="M93" s="32"/>
      <c r="N93" s="30"/>
      <c r="O93" s="29"/>
      <c r="P93" s="29"/>
      <c r="Q93" s="32"/>
      <c r="R93" s="30"/>
      <c r="S93" s="29"/>
      <c r="T93" s="29"/>
      <c r="U93" s="32"/>
      <c r="V93" s="30"/>
      <c r="W93" s="29"/>
      <c r="X93" s="29"/>
      <c r="Y93" s="32"/>
    </row>
    <row r="94" spans="1:27" x14ac:dyDescent="0.25">
      <c r="A94" s="163"/>
      <c r="B94" s="146"/>
      <c r="C94" s="28"/>
      <c r="D94" s="28">
        <v>8100</v>
      </c>
      <c r="E94" s="146"/>
      <c r="F94" s="146"/>
      <c r="G94" s="30"/>
      <c r="H94" s="29"/>
      <c r="I94" s="31"/>
      <c r="J94" s="30"/>
      <c r="K94" s="29"/>
      <c r="L94" s="29"/>
      <c r="M94" s="32"/>
      <c r="N94" s="30"/>
      <c r="O94" s="29"/>
      <c r="P94" s="29"/>
      <c r="Q94" s="32"/>
      <c r="R94" s="30"/>
      <c r="S94" s="29"/>
      <c r="T94" s="29"/>
      <c r="U94" s="32"/>
      <c r="V94" s="30"/>
      <c r="W94" s="29"/>
      <c r="X94" s="29"/>
      <c r="Y94" s="32"/>
      <c r="Z94" s="21"/>
      <c r="AA94" s="22"/>
    </row>
    <row r="95" spans="1:27" x14ac:dyDescent="0.25">
      <c r="A95" s="162"/>
      <c r="B95" s="145"/>
      <c r="C95" s="23"/>
      <c r="D95" s="23">
        <v>6899.32</v>
      </c>
      <c r="E95" s="145"/>
      <c r="F95" s="145"/>
      <c r="G95" s="25"/>
      <c r="H95" s="24"/>
      <c r="I95" s="26"/>
      <c r="J95" s="25"/>
      <c r="K95" s="24"/>
      <c r="L95" s="24"/>
      <c r="M95" s="27"/>
      <c r="N95" s="25"/>
      <c r="O95" s="24"/>
      <c r="P95" s="24"/>
      <c r="Q95" s="27"/>
      <c r="R95" s="25"/>
      <c r="S95" s="24"/>
      <c r="T95" s="24"/>
      <c r="U95" s="27"/>
      <c r="V95" s="25"/>
      <c r="W95" s="24"/>
      <c r="X95" s="24"/>
      <c r="Y95" s="27"/>
      <c r="Z95" s="21"/>
      <c r="AA95" s="22"/>
    </row>
    <row r="96" spans="1:27" x14ac:dyDescent="0.25">
      <c r="A96" s="163"/>
      <c r="B96" s="146"/>
      <c r="C96" s="28"/>
      <c r="D96" s="28">
        <v>6900</v>
      </c>
      <c r="E96" s="146"/>
      <c r="F96" s="146"/>
      <c r="G96" s="30"/>
      <c r="H96" s="29"/>
      <c r="I96" s="31"/>
      <c r="J96" s="30"/>
      <c r="K96" s="29"/>
      <c r="L96" s="29"/>
      <c r="M96" s="32"/>
      <c r="N96" s="30"/>
      <c r="O96" s="29"/>
      <c r="P96" s="29"/>
      <c r="Q96" s="32"/>
      <c r="R96" s="30"/>
      <c r="S96" s="29"/>
      <c r="T96" s="29"/>
      <c r="U96" s="32"/>
      <c r="V96" s="30"/>
      <c r="W96" s="29"/>
      <c r="X96" s="29"/>
      <c r="Y96" s="32"/>
    </row>
    <row r="97" spans="1:27" x14ac:dyDescent="0.25">
      <c r="A97" s="162"/>
      <c r="B97" s="145"/>
      <c r="C97" s="23"/>
      <c r="D97" s="23">
        <v>11400</v>
      </c>
      <c r="E97" s="146"/>
      <c r="F97" s="146"/>
      <c r="G97" s="30"/>
      <c r="H97" s="29"/>
      <c r="I97" s="31"/>
      <c r="J97" s="30"/>
      <c r="K97" s="29"/>
      <c r="L97" s="29"/>
      <c r="M97" s="32"/>
      <c r="N97" s="30"/>
      <c r="O97" s="29"/>
      <c r="P97" s="29"/>
      <c r="Q97" s="32"/>
      <c r="R97" s="30"/>
      <c r="S97" s="29"/>
      <c r="T97" s="29"/>
      <c r="U97" s="32"/>
      <c r="V97" s="30"/>
      <c r="W97" s="29"/>
      <c r="X97" s="29"/>
      <c r="Y97" s="32"/>
    </row>
    <row r="98" spans="1:27" x14ac:dyDescent="0.25">
      <c r="A98" s="163"/>
      <c r="B98" s="146"/>
      <c r="C98" s="28"/>
      <c r="D98" s="28">
        <v>10194.67</v>
      </c>
      <c r="E98" s="146"/>
      <c r="F98" s="146"/>
      <c r="G98" s="30"/>
      <c r="H98" s="29"/>
      <c r="I98" s="31"/>
      <c r="J98" s="30"/>
      <c r="K98" s="29"/>
      <c r="L98" s="29"/>
      <c r="M98" s="32"/>
      <c r="N98" s="30"/>
      <c r="O98" s="29"/>
      <c r="P98" s="29"/>
      <c r="Q98" s="32"/>
      <c r="R98" s="30"/>
      <c r="S98" s="29"/>
      <c r="T98" s="29"/>
      <c r="U98" s="32"/>
      <c r="V98" s="30"/>
      <c r="W98" s="29"/>
      <c r="X98" s="29"/>
      <c r="Y98" s="32"/>
      <c r="Z98" s="21"/>
      <c r="AA98" s="22"/>
    </row>
    <row r="99" spans="1:27" x14ac:dyDescent="0.25">
      <c r="A99" s="162"/>
      <c r="B99" s="145"/>
      <c r="C99" s="23"/>
      <c r="D99" s="23">
        <v>7880</v>
      </c>
      <c r="E99" s="146"/>
      <c r="F99" s="146"/>
      <c r="G99" s="30"/>
      <c r="H99" s="29"/>
      <c r="I99" s="31"/>
      <c r="J99" s="30"/>
      <c r="K99" s="29"/>
      <c r="L99" s="29"/>
      <c r="M99" s="32"/>
      <c r="N99" s="30"/>
      <c r="O99" s="29"/>
      <c r="P99" s="29"/>
      <c r="Q99" s="32"/>
      <c r="R99" s="30"/>
      <c r="S99" s="29"/>
      <c r="T99" s="29"/>
      <c r="U99" s="32"/>
      <c r="V99" s="30"/>
      <c r="W99" s="29"/>
      <c r="X99" s="29"/>
      <c r="Y99" s="32"/>
    </row>
    <row r="100" spans="1:27" x14ac:dyDescent="0.25">
      <c r="A100" s="163"/>
      <c r="B100" s="146"/>
      <c r="C100" s="28"/>
      <c r="D100" s="28">
        <v>6880.36</v>
      </c>
      <c r="E100" s="145"/>
      <c r="F100" s="145"/>
      <c r="G100" s="25"/>
      <c r="H100" s="24"/>
      <c r="I100" s="26"/>
      <c r="J100" s="25"/>
      <c r="K100" s="24"/>
      <c r="L100" s="24"/>
      <c r="M100" s="27"/>
      <c r="N100" s="25"/>
      <c r="O100" s="24"/>
      <c r="P100" s="24"/>
      <c r="Q100" s="27"/>
      <c r="R100" s="25"/>
      <c r="S100" s="24"/>
      <c r="T100" s="24"/>
      <c r="U100" s="27"/>
      <c r="V100" s="25"/>
      <c r="W100" s="24"/>
      <c r="X100" s="24"/>
      <c r="Y100" s="27"/>
      <c r="Z100" s="21"/>
      <c r="AA100" s="22"/>
    </row>
    <row r="101" spans="1:27" x14ac:dyDescent="0.25">
      <c r="A101" s="162"/>
      <c r="B101" s="145"/>
      <c r="C101" s="23"/>
      <c r="D101" s="23">
        <v>9800</v>
      </c>
      <c r="E101" s="146"/>
      <c r="F101" s="146"/>
      <c r="G101" s="30"/>
      <c r="H101" s="29"/>
      <c r="I101" s="31"/>
      <c r="J101" s="30"/>
      <c r="K101" s="29"/>
      <c r="L101" s="29"/>
      <c r="M101" s="32"/>
      <c r="N101" s="30"/>
      <c r="O101" s="29"/>
      <c r="P101" s="29"/>
      <c r="Q101" s="32"/>
      <c r="R101" s="30"/>
      <c r="S101" s="29"/>
      <c r="T101" s="29"/>
      <c r="U101" s="32"/>
      <c r="V101" s="30"/>
      <c r="W101" s="29"/>
      <c r="X101" s="29"/>
      <c r="Y101" s="32"/>
    </row>
    <row r="102" spans="1:27" x14ac:dyDescent="0.25">
      <c r="A102" s="163"/>
      <c r="B102" s="146"/>
      <c r="C102" s="28"/>
      <c r="D102" s="28">
        <v>8096.1200000000008</v>
      </c>
      <c r="E102" s="146"/>
      <c r="F102" s="146"/>
      <c r="G102" s="30"/>
      <c r="H102" s="29"/>
      <c r="I102" s="31"/>
      <c r="J102" s="30"/>
      <c r="K102" s="29"/>
      <c r="L102" s="29"/>
      <c r="M102" s="32"/>
      <c r="N102" s="30"/>
      <c r="O102" s="29"/>
      <c r="P102" s="29"/>
      <c r="Q102" s="32"/>
      <c r="R102" s="30"/>
      <c r="S102" s="29"/>
      <c r="T102" s="29"/>
      <c r="U102" s="32"/>
      <c r="V102" s="30"/>
      <c r="W102" s="29"/>
      <c r="X102" s="29"/>
      <c r="Y102" s="32"/>
      <c r="Z102" s="21"/>
      <c r="AA102" s="22"/>
    </row>
    <row r="103" spans="1:27" x14ac:dyDescent="0.25">
      <c r="A103" s="162"/>
      <c r="B103" s="145"/>
      <c r="C103" s="23"/>
      <c r="D103" s="23">
        <v>8100</v>
      </c>
      <c r="E103" s="146"/>
      <c r="F103" s="146"/>
      <c r="G103" s="30"/>
      <c r="H103" s="29"/>
      <c r="I103" s="31"/>
      <c r="J103" s="30"/>
      <c r="K103" s="29"/>
      <c r="L103" s="29"/>
      <c r="M103" s="32"/>
      <c r="N103" s="30"/>
      <c r="O103" s="29"/>
      <c r="P103" s="29"/>
      <c r="Q103" s="32"/>
      <c r="R103" s="30"/>
      <c r="S103" s="29"/>
      <c r="T103" s="29"/>
      <c r="U103" s="32"/>
      <c r="V103" s="30"/>
      <c r="W103" s="29"/>
      <c r="X103" s="29"/>
      <c r="Y103" s="32"/>
    </row>
    <row r="104" spans="1:27" x14ac:dyDescent="0.25">
      <c r="A104" s="163"/>
      <c r="B104" s="146"/>
      <c r="C104" s="28"/>
      <c r="D104" s="28">
        <v>6900</v>
      </c>
      <c r="E104" s="145"/>
      <c r="F104" s="145"/>
      <c r="G104" s="25"/>
      <c r="H104" s="24"/>
      <c r="I104" s="26"/>
      <c r="J104" s="25"/>
      <c r="K104" s="24"/>
      <c r="L104" s="24"/>
      <c r="M104" s="27"/>
      <c r="N104" s="25"/>
      <c r="O104" s="24"/>
      <c r="P104" s="24"/>
      <c r="Q104" s="27"/>
      <c r="R104" s="25"/>
      <c r="S104" s="24"/>
      <c r="T104" s="24"/>
      <c r="U104" s="27"/>
      <c r="V104" s="25"/>
      <c r="W104" s="24"/>
      <c r="X104" s="24"/>
      <c r="Y104" s="27"/>
      <c r="Z104" s="21"/>
      <c r="AA104" s="22"/>
    </row>
    <row r="105" spans="1:27" x14ac:dyDescent="0.25">
      <c r="A105" s="162"/>
      <c r="B105" s="145"/>
      <c r="C105" s="23"/>
      <c r="D105" s="23">
        <v>6900</v>
      </c>
      <c r="E105" s="146"/>
      <c r="F105" s="146"/>
      <c r="G105" s="30"/>
      <c r="H105" s="29"/>
      <c r="I105" s="31"/>
      <c r="J105" s="30"/>
      <c r="K105" s="29"/>
      <c r="L105" s="29"/>
      <c r="M105" s="32"/>
      <c r="N105" s="30"/>
      <c r="O105" s="29"/>
      <c r="P105" s="29"/>
      <c r="Q105" s="32"/>
      <c r="R105" s="30"/>
      <c r="S105" s="29"/>
      <c r="T105" s="29"/>
      <c r="U105" s="32"/>
      <c r="V105" s="30"/>
      <c r="W105" s="29"/>
      <c r="X105" s="29"/>
      <c r="Y105" s="32"/>
      <c r="Z105" s="21"/>
      <c r="AA105" s="22"/>
    </row>
    <row r="106" spans="1:27" ht="15.75" thickBot="1" x14ac:dyDescent="0.3">
      <c r="A106" s="163"/>
      <c r="B106" s="146"/>
      <c r="C106" s="28"/>
      <c r="D106" s="28">
        <v>6900</v>
      </c>
      <c r="E106" s="146"/>
      <c r="F106" s="146"/>
      <c r="G106" s="30"/>
      <c r="H106" s="29"/>
      <c r="I106" s="31"/>
      <c r="J106" s="30"/>
      <c r="K106" s="29"/>
      <c r="L106" s="29"/>
      <c r="M106" s="32"/>
      <c r="N106" s="30"/>
      <c r="O106" s="29"/>
      <c r="P106" s="29"/>
      <c r="Q106" s="32"/>
      <c r="R106" s="30"/>
      <c r="S106" s="29"/>
      <c r="T106" s="29"/>
      <c r="U106" s="32"/>
      <c r="V106" s="30"/>
      <c r="W106" s="29"/>
      <c r="X106" s="29"/>
      <c r="Y106" s="32"/>
    </row>
    <row r="107" spans="1:27" x14ac:dyDescent="0.25">
      <c r="A107" s="162"/>
      <c r="B107" s="145"/>
      <c r="C107" s="23"/>
      <c r="D107" s="23">
        <v>6900</v>
      </c>
      <c r="E107" s="149"/>
      <c r="F107" s="149"/>
      <c r="G107" s="151"/>
      <c r="H107" s="153"/>
      <c r="I107" s="155"/>
      <c r="J107" s="151"/>
      <c r="K107" s="153"/>
      <c r="L107" s="153"/>
      <c r="M107" s="158"/>
      <c r="N107" s="151"/>
      <c r="O107" s="153"/>
      <c r="P107" s="153"/>
      <c r="Q107" s="158"/>
      <c r="R107" s="151"/>
      <c r="S107" s="153"/>
      <c r="T107" s="153"/>
      <c r="U107" s="158"/>
      <c r="V107" s="151"/>
      <c r="W107" s="153"/>
      <c r="X107" s="153"/>
      <c r="Y107" s="158"/>
      <c r="Z107" s="21"/>
      <c r="AA107" s="22"/>
    </row>
    <row r="108" spans="1:27" x14ac:dyDescent="0.25">
      <c r="A108" s="163"/>
      <c r="B108" s="146"/>
      <c r="C108" s="28"/>
      <c r="D108" s="28">
        <v>6845.41</v>
      </c>
      <c r="E108" s="146"/>
      <c r="F108" s="146"/>
      <c r="G108" s="30"/>
      <c r="H108" s="29"/>
      <c r="I108" s="31"/>
      <c r="J108" s="30"/>
      <c r="K108" s="29"/>
      <c r="L108" s="29"/>
      <c r="M108" s="32"/>
      <c r="N108" s="30"/>
      <c r="O108" s="29"/>
      <c r="P108" s="29"/>
      <c r="Q108" s="32"/>
      <c r="R108" s="30"/>
      <c r="S108" s="29"/>
      <c r="T108" s="29"/>
      <c r="U108" s="32"/>
      <c r="V108" s="30"/>
      <c r="W108" s="29"/>
      <c r="X108" s="29"/>
      <c r="Y108" s="32"/>
      <c r="Z108" s="21"/>
      <c r="AA108" s="22"/>
    </row>
    <row r="109" spans="1:27" x14ac:dyDescent="0.25">
      <c r="A109" s="162"/>
      <c r="B109" s="145"/>
      <c r="C109" s="23"/>
      <c r="D109" s="23">
        <v>8078.26</v>
      </c>
      <c r="E109" s="145"/>
      <c r="F109" s="145"/>
      <c r="G109" s="25"/>
      <c r="H109" s="24"/>
      <c r="I109" s="26"/>
      <c r="J109" s="25"/>
      <c r="K109" s="24"/>
      <c r="L109" s="24"/>
      <c r="M109" s="27"/>
      <c r="N109" s="25"/>
      <c r="O109" s="24"/>
      <c r="P109" s="24"/>
      <c r="Q109" s="27"/>
      <c r="R109" s="25"/>
      <c r="S109" s="24"/>
      <c r="T109" s="24"/>
      <c r="U109" s="27"/>
      <c r="V109" s="25"/>
      <c r="W109" s="24"/>
      <c r="X109" s="24"/>
      <c r="Y109" s="27"/>
      <c r="Z109" s="21"/>
      <c r="AA109" s="22"/>
    </row>
    <row r="110" spans="1:27" x14ac:dyDescent="0.25">
      <c r="A110" s="163"/>
      <c r="B110" s="146"/>
      <c r="C110" s="28"/>
      <c r="D110" s="28">
        <v>6894.97</v>
      </c>
      <c r="E110" s="146"/>
      <c r="F110" s="146"/>
      <c r="G110" s="30"/>
      <c r="H110" s="29"/>
      <c r="I110" s="31"/>
      <c r="J110" s="30"/>
      <c r="K110" s="29"/>
      <c r="L110" s="29"/>
      <c r="M110" s="32"/>
      <c r="N110" s="30"/>
      <c r="O110" s="29"/>
      <c r="P110" s="29"/>
      <c r="Q110" s="32"/>
      <c r="R110" s="30"/>
      <c r="S110" s="29"/>
      <c r="T110" s="29"/>
      <c r="U110" s="32"/>
      <c r="V110" s="30"/>
      <c r="W110" s="29"/>
      <c r="X110" s="29"/>
      <c r="Y110" s="32"/>
    </row>
    <row r="111" spans="1:27" x14ac:dyDescent="0.25">
      <c r="A111" s="162"/>
      <c r="B111" s="145"/>
      <c r="C111" s="23"/>
      <c r="D111" s="23">
        <v>9799.34</v>
      </c>
      <c r="E111" s="146"/>
      <c r="F111" s="146"/>
      <c r="G111" s="30"/>
      <c r="H111" s="29"/>
      <c r="I111" s="31"/>
      <c r="J111" s="30"/>
      <c r="K111" s="29"/>
      <c r="L111" s="29"/>
      <c r="M111" s="32"/>
      <c r="N111" s="30"/>
      <c r="O111" s="29"/>
      <c r="P111" s="29"/>
      <c r="Q111" s="32"/>
      <c r="R111" s="30"/>
      <c r="S111" s="29"/>
      <c r="T111" s="29"/>
      <c r="U111" s="32"/>
      <c r="V111" s="30"/>
      <c r="W111" s="29"/>
      <c r="X111" s="29"/>
      <c r="Y111" s="32"/>
    </row>
    <row r="112" spans="1:27" x14ac:dyDescent="0.25">
      <c r="A112" s="163"/>
      <c r="B112" s="146"/>
      <c r="C112" s="28"/>
      <c r="D112" s="28">
        <v>6900</v>
      </c>
      <c r="E112" s="146"/>
      <c r="F112" s="146"/>
      <c r="G112" s="30"/>
      <c r="H112" s="29"/>
      <c r="I112" s="31"/>
      <c r="J112" s="30"/>
      <c r="K112" s="29"/>
      <c r="L112" s="29"/>
      <c r="M112" s="32"/>
      <c r="N112" s="30"/>
      <c r="O112" s="29"/>
      <c r="P112" s="29"/>
      <c r="Q112" s="32"/>
      <c r="R112" s="30"/>
      <c r="S112" s="29"/>
      <c r="T112" s="29"/>
      <c r="U112" s="32"/>
      <c r="V112" s="30"/>
      <c r="W112" s="29"/>
      <c r="X112" s="29"/>
      <c r="Y112" s="32"/>
      <c r="Z112" s="21"/>
      <c r="AA112" s="22"/>
    </row>
    <row r="113" spans="1:27" x14ac:dyDescent="0.25">
      <c r="A113" s="162"/>
      <c r="B113" s="145"/>
      <c r="C113" s="23"/>
      <c r="D113" s="23">
        <v>8099.56</v>
      </c>
      <c r="E113" s="145"/>
      <c r="F113" s="145"/>
      <c r="G113" s="25"/>
      <c r="H113" s="24"/>
      <c r="I113" s="26"/>
      <c r="J113" s="25"/>
      <c r="K113" s="24"/>
      <c r="L113" s="24"/>
      <c r="M113" s="27"/>
      <c r="N113" s="25"/>
      <c r="O113" s="24"/>
      <c r="P113" s="24"/>
      <c r="Q113" s="27"/>
      <c r="R113" s="25"/>
      <c r="S113" s="24"/>
      <c r="T113" s="24"/>
      <c r="U113" s="27"/>
      <c r="V113" s="25"/>
      <c r="W113" s="24"/>
      <c r="X113" s="24"/>
      <c r="Y113" s="27"/>
      <c r="Z113" s="21"/>
      <c r="AA113" s="22"/>
    </row>
    <row r="114" spans="1:27" x14ac:dyDescent="0.25">
      <c r="A114" s="163"/>
      <c r="B114" s="146"/>
      <c r="C114" s="28"/>
      <c r="D114" s="28">
        <v>13299.84</v>
      </c>
      <c r="E114" s="146"/>
      <c r="F114" s="146"/>
      <c r="G114" s="30"/>
      <c r="H114" s="29"/>
      <c r="I114" s="31"/>
      <c r="J114" s="30"/>
      <c r="K114" s="29"/>
      <c r="L114" s="29"/>
      <c r="M114" s="32"/>
      <c r="N114" s="30"/>
      <c r="O114" s="29"/>
      <c r="P114" s="29"/>
      <c r="Q114" s="32"/>
      <c r="R114" s="30"/>
      <c r="S114" s="29"/>
      <c r="T114" s="29"/>
      <c r="U114" s="32"/>
      <c r="V114" s="30"/>
      <c r="W114" s="29"/>
      <c r="X114" s="29"/>
      <c r="Y114" s="32"/>
      <c r="Z114" s="21"/>
      <c r="AA114" s="22"/>
    </row>
    <row r="115" spans="1:27" x14ac:dyDescent="0.25">
      <c r="A115" s="162"/>
      <c r="B115" s="145"/>
      <c r="C115" s="23"/>
      <c r="D115" s="23">
        <v>10383.94</v>
      </c>
      <c r="E115" s="145"/>
      <c r="F115" s="145"/>
      <c r="G115" s="25"/>
      <c r="H115" s="24"/>
      <c r="I115" s="26"/>
      <c r="J115" s="25"/>
      <c r="K115" s="24"/>
      <c r="L115" s="24"/>
      <c r="M115" s="27"/>
      <c r="N115" s="25"/>
      <c r="O115" s="24"/>
      <c r="P115" s="24"/>
      <c r="Q115" s="27"/>
      <c r="R115" s="25"/>
      <c r="S115" s="24"/>
      <c r="T115" s="24"/>
      <c r="U115" s="27"/>
      <c r="V115" s="25"/>
      <c r="W115" s="24"/>
      <c r="X115" s="24"/>
      <c r="Y115" s="27"/>
      <c r="Z115" s="21"/>
      <c r="AA115" s="22"/>
    </row>
    <row r="116" spans="1:27" x14ac:dyDescent="0.25">
      <c r="A116" s="163"/>
      <c r="B116" s="146"/>
      <c r="C116" s="28"/>
      <c r="D116" s="28">
        <v>3699.98</v>
      </c>
      <c r="E116" s="146"/>
      <c r="F116" s="146"/>
      <c r="G116" s="30"/>
      <c r="H116" s="29"/>
      <c r="I116" s="31"/>
      <c r="J116" s="30"/>
      <c r="K116" s="29"/>
      <c r="L116" s="29"/>
      <c r="M116" s="32"/>
      <c r="N116" s="30"/>
      <c r="O116" s="29"/>
      <c r="P116" s="29"/>
      <c r="Q116" s="32"/>
      <c r="R116" s="30"/>
      <c r="S116" s="29"/>
      <c r="T116" s="29"/>
      <c r="U116" s="32"/>
      <c r="V116" s="30"/>
      <c r="W116" s="29"/>
      <c r="X116" s="29"/>
      <c r="Y116" s="32"/>
      <c r="Z116" s="21"/>
      <c r="AA116" s="22"/>
    </row>
    <row r="117" spans="1:27" x14ac:dyDescent="0.25">
      <c r="A117" s="162"/>
      <c r="B117" s="145"/>
      <c r="C117" s="23"/>
      <c r="D117" s="23">
        <v>7462</v>
      </c>
      <c r="E117" s="145"/>
      <c r="F117" s="145"/>
      <c r="G117" s="25"/>
      <c r="H117" s="24"/>
      <c r="I117" s="26"/>
      <c r="J117" s="25"/>
      <c r="K117" s="24"/>
      <c r="L117" s="24"/>
      <c r="M117" s="27"/>
      <c r="N117" s="25"/>
      <c r="O117" s="24"/>
      <c r="P117" s="24"/>
      <c r="Q117" s="27"/>
      <c r="R117" s="25"/>
      <c r="S117" s="24"/>
      <c r="T117" s="24"/>
      <c r="U117" s="27"/>
      <c r="V117" s="25"/>
      <c r="W117" s="24"/>
      <c r="X117" s="24"/>
      <c r="Y117" s="27"/>
      <c r="Z117" s="21"/>
      <c r="AA117" s="22"/>
    </row>
    <row r="118" spans="1:27" x14ac:dyDescent="0.25">
      <c r="A118" s="163"/>
      <c r="B118" s="146"/>
      <c r="C118" s="28"/>
      <c r="D118" s="28">
        <v>2900</v>
      </c>
      <c r="E118" s="146"/>
      <c r="F118" s="146"/>
      <c r="G118" s="30"/>
      <c r="H118" s="29"/>
      <c r="I118" s="31"/>
      <c r="J118" s="30"/>
      <c r="K118" s="29"/>
      <c r="L118" s="29"/>
      <c r="M118" s="32"/>
      <c r="N118" s="30"/>
      <c r="O118" s="29"/>
      <c r="P118" s="29"/>
      <c r="Q118" s="32"/>
      <c r="R118" s="30"/>
      <c r="S118" s="29"/>
      <c r="T118" s="29"/>
      <c r="U118" s="32"/>
      <c r="V118" s="30"/>
      <c r="W118" s="29"/>
      <c r="X118" s="29"/>
      <c r="Y118" s="32"/>
      <c r="Z118" s="21"/>
      <c r="AA118" s="22"/>
    </row>
    <row r="119" spans="1:27" x14ac:dyDescent="0.25">
      <c r="A119" s="162"/>
      <c r="B119" s="145"/>
      <c r="C119" s="23"/>
      <c r="D119" s="23">
        <v>6900</v>
      </c>
      <c r="E119" s="145"/>
      <c r="F119" s="145"/>
      <c r="G119" s="25"/>
      <c r="H119" s="24"/>
      <c r="I119" s="26"/>
      <c r="J119" s="25"/>
      <c r="K119" s="24"/>
      <c r="L119" s="24"/>
      <c r="M119" s="27"/>
      <c r="N119" s="25"/>
      <c r="O119" s="24"/>
      <c r="P119" s="24"/>
      <c r="Q119" s="27"/>
      <c r="R119" s="25"/>
      <c r="S119" s="24"/>
      <c r="T119" s="24"/>
      <c r="U119" s="27"/>
      <c r="V119" s="25"/>
      <c r="W119" s="24"/>
      <c r="X119" s="24"/>
      <c r="Y119" s="27"/>
      <c r="Z119" s="21"/>
      <c r="AA119" s="22"/>
    </row>
    <row r="120" spans="1:27" x14ac:dyDescent="0.25">
      <c r="A120" s="163"/>
      <c r="B120" s="146"/>
      <c r="C120" s="28"/>
      <c r="D120" s="28">
        <v>6614.34</v>
      </c>
      <c r="E120" s="146"/>
      <c r="F120" s="146"/>
      <c r="G120" s="30"/>
      <c r="H120" s="29"/>
      <c r="I120" s="31"/>
      <c r="J120" s="30"/>
      <c r="K120" s="29"/>
      <c r="L120" s="29"/>
      <c r="M120" s="32"/>
      <c r="N120" s="30"/>
      <c r="O120" s="29"/>
      <c r="P120" s="29"/>
      <c r="Q120" s="32"/>
      <c r="R120" s="30"/>
      <c r="S120" s="29"/>
      <c r="T120" s="29"/>
      <c r="U120" s="32"/>
      <c r="V120" s="30"/>
      <c r="W120" s="29"/>
      <c r="X120" s="29"/>
      <c r="Y120" s="32"/>
      <c r="Z120" s="21"/>
      <c r="AA120" s="22"/>
    </row>
    <row r="121" spans="1:27" x14ac:dyDescent="0.25">
      <c r="A121" s="162"/>
      <c r="B121" s="145"/>
      <c r="C121" s="23"/>
      <c r="D121" s="23">
        <v>9788.7200000000012</v>
      </c>
      <c r="E121" s="145"/>
      <c r="F121" s="145"/>
      <c r="G121" s="25"/>
      <c r="H121" s="24"/>
      <c r="I121" s="26"/>
      <c r="J121" s="25"/>
      <c r="K121" s="24"/>
      <c r="L121" s="24"/>
      <c r="M121" s="27"/>
      <c r="N121" s="25"/>
      <c r="O121" s="24"/>
      <c r="P121" s="24"/>
      <c r="Q121" s="27"/>
      <c r="R121" s="25"/>
      <c r="S121" s="24"/>
      <c r="T121" s="24"/>
      <c r="U121" s="27"/>
      <c r="V121" s="25"/>
      <c r="W121" s="24"/>
      <c r="X121" s="24"/>
      <c r="Y121" s="27"/>
      <c r="Z121" s="21"/>
      <c r="AA121" s="22"/>
    </row>
    <row r="122" spans="1:27" x14ac:dyDescent="0.25">
      <c r="A122" s="163"/>
      <c r="B122" s="146"/>
      <c r="C122" s="28"/>
      <c r="D122" s="28">
        <v>9787.68</v>
      </c>
      <c r="E122" s="146"/>
      <c r="F122" s="146"/>
      <c r="G122" s="30"/>
      <c r="H122" s="29"/>
      <c r="I122" s="31"/>
      <c r="J122" s="30"/>
      <c r="K122" s="29"/>
      <c r="L122" s="29"/>
      <c r="M122" s="32"/>
      <c r="N122" s="30"/>
      <c r="O122" s="29"/>
      <c r="P122" s="29"/>
      <c r="Q122" s="32"/>
      <c r="R122" s="30"/>
      <c r="S122" s="29"/>
      <c r="T122" s="29"/>
      <c r="U122" s="32"/>
      <c r="V122" s="30"/>
      <c r="W122" s="29"/>
      <c r="X122" s="29"/>
      <c r="Y122" s="32"/>
      <c r="Z122" s="21"/>
      <c r="AA122" s="22"/>
    </row>
    <row r="123" spans="1:27" x14ac:dyDescent="0.25">
      <c r="A123" s="162"/>
      <c r="B123" s="145"/>
      <c r="C123" s="23"/>
      <c r="D123" s="23">
        <v>5400</v>
      </c>
      <c r="E123" s="146"/>
      <c r="F123" s="146"/>
      <c r="G123" s="30"/>
      <c r="H123" s="29"/>
      <c r="I123" s="31"/>
      <c r="J123" s="30"/>
      <c r="K123" s="29"/>
      <c r="L123" s="29"/>
      <c r="M123" s="32"/>
      <c r="N123" s="30"/>
      <c r="O123" s="29"/>
      <c r="P123" s="29"/>
      <c r="Q123" s="32"/>
      <c r="R123" s="30"/>
      <c r="S123" s="29"/>
      <c r="T123" s="29"/>
      <c r="U123" s="32"/>
      <c r="V123" s="30"/>
      <c r="W123" s="29"/>
      <c r="X123" s="29"/>
      <c r="Y123" s="32"/>
    </row>
    <row r="124" spans="1:27" x14ac:dyDescent="0.25">
      <c r="A124" s="163"/>
      <c r="B124" s="146"/>
      <c r="C124" s="28"/>
      <c r="D124" s="28">
        <v>8100</v>
      </c>
      <c r="E124" s="145"/>
      <c r="F124" s="145"/>
      <c r="G124" s="25"/>
      <c r="H124" s="24"/>
      <c r="I124" s="26"/>
      <c r="J124" s="25"/>
      <c r="K124" s="24"/>
      <c r="L124" s="24"/>
      <c r="M124" s="27"/>
      <c r="N124" s="25"/>
      <c r="O124" s="24"/>
      <c r="P124" s="24"/>
      <c r="Q124" s="27"/>
      <c r="R124" s="25"/>
      <c r="S124" s="24"/>
      <c r="T124" s="24"/>
      <c r="U124" s="27"/>
      <c r="V124" s="25"/>
      <c r="W124" s="24"/>
      <c r="X124" s="24"/>
      <c r="Y124" s="27"/>
      <c r="Z124" s="21"/>
      <c r="AA124" s="22"/>
    </row>
    <row r="125" spans="1:27" x14ac:dyDescent="0.25">
      <c r="A125" s="162"/>
      <c r="B125" s="145"/>
      <c r="C125" s="23"/>
      <c r="D125" s="23">
        <v>8100</v>
      </c>
      <c r="E125" s="146"/>
      <c r="F125" s="146"/>
      <c r="G125" s="30"/>
      <c r="H125" s="29"/>
      <c r="I125" s="31"/>
      <c r="J125" s="30"/>
      <c r="K125" s="29"/>
      <c r="L125" s="29"/>
      <c r="M125" s="32"/>
      <c r="N125" s="30"/>
      <c r="O125" s="29"/>
      <c r="P125" s="29"/>
      <c r="Q125" s="32"/>
      <c r="R125" s="30"/>
      <c r="S125" s="29"/>
      <c r="T125" s="29"/>
      <c r="U125" s="32"/>
      <c r="V125" s="30"/>
      <c r="W125" s="29"/>
      <c r="X125" s="29"/>
      <c r="Y125" s="32"/>
      <c r="Z125" s="21"/>
      <c r="AA125" s="22"/>
    </row>
    <row r="126" spans="1:27" x14ac:dyDescent="0.25">
      <c r="A126" s="163"/>
      <c r="B126" s="146"/>
      <c r="C126" s="28"/>
      <c r="D126" s="28">
        <v>7580</v>
      </c>
      <c r="E126" s="146"/>
      <c r="F126" s="146"/>
      <c r="G126" s="30"/>
      <c r="H126" s="29"/>
      <c r="I126" s="31"/>
      <c r="J126" s="30"/>
      <c r="K126" s="29"/>
      <c r="L126" s="29"/>
      <c r="M126" s="32"/>
      <c r="N126" s="30"/>
      <c r="O126" s="29"/>
      <c r="P126" s="29"/>
      <c r="Q126" s="32"/>
      <c r="R126" s="30"/>
      <c r="S126" s="29"/>
      <c r="T126" s="29"/>
      <c r="U126" s="32"/>
      <c r="V126" s="30"/>
      <c r="W126" s="29"/>
      <c r="X126" s="29"/>
      <c r="Y126" s="32"/>
    </row>
    <row r="127" spans="1:27" x14ac:dyDescent="0.25">
      <c r="A127" s="162"/>
      <c r="B127" s="145"/>
      <c r="C127" s="23"/>
      <c r="D127" s="23">
        <v>7311.33</v>
      </c>
      <c r="E127" s="145"/>
      <c r="F127" s="145"/>
      <c r="G127" s="25"/>
      <c r="H127" s="24"/>
      <c r="I127" s="26"/>
      <c r="J127" s="25"/>
      <c r="K127" s="24"/>
      <c r="L127" s="24"/>
      <c r="M127" s="27"/>
      <c r="N127" s="25"/>
      <c r="O127" s="24"/>
      <c r="P127" s="24"/>
      <c r="Q127" s="27"/>
      <c r="R127" s="25"/>
      <c r="S127" s="24"/>
      <c r="T127" s="24"/>
      <c r="U127" s="27"/>
      <c r="V127" s="25"/>
      <c r="W127" s="24"/>
      <c r="X127" s="24"/>
      <c r="Y127" s="27"/>
      <c r="Z127" s="21"/>
      <c r="AA127" s="22"/>
    </row>
    <row r="128" spans="1:27" x14ac:dyDescent="0.25">
      <c r="A128" s="163"/>
      <c r="B128" s="146"/>
      <c r="C128" s="28"/>
      <c r="D128" s="28">
        <v>6900</v>
      </c>
      <c r="E128" s="146"/>
      <c r="F128" s="146"/>
      <c r="G128" s="30"/>
      <c r="H128" s="29"/>
      <c r="I128" s="31"/>
      <c r="J128" s="30"/>
      <c r="K128" s="29"/>
      <c r="L128" s="29"/>
      <c r="M128" s="32"/>
      <c r="N128" s="30"/>
      <c r="O128" s="29"/>
      <c r="P128" s="29"/>
      <c r="Q128" s="32"/>
      <c r="R128" s="30"/>
      <c r="S128" s="29"/>
      <c r="T128" s="29"/>
      <c r="U128" s="32"/>
      <c r="V128" s="30"/>
      <c r="W128" s="29"/>
      <c r="X128" s="29"/>
      <c r="Y128" s="32"/>
      <c r="Z128" s="21"/>
      <c r="AA128" s="22"/>
    </row>
    <row r="129" spans="1:27" x14ac:dyDescent="0.25">
      <c r="A129" s="162"/>
      <c r="B129" s="145"/>
      <c r="C129" s="23"/>
      <c r="D129" s="23">
        <v>9800</v>
      </c>
      <c r="E129" s="145"/>
      <c r="F129" s="145"/>
      <c r="G129" s="25"/>
      <c r="H129" s="24"/>
      <c r="I129" s="26"/>
      <c r="J129" s="25"/>
      <c r="K129" s="24"/>
      <c r="L129" s="24"/>
      <c r="M129" s="27"/>
      <c r="N129" s="25"/>
      <c r="O129" s="24"/>
      <c r="P129" s="24"/>
      <c r="Q129" s="27"/>
      <c r="R129" s="25"/>
      <c r="S129" s="24"/>
      <c r="T129" s="24"/>
      <c r="U129" s="27"/>
      <c r="V129" s="25"/>
      <c r="W129" s="24"/>
      <c r="X129" s="24"/>
      <c r="Y129" s="27"/>
      <c r="Z129" s="21"/>
      <c r="AA129" s="22"/>
    </row>
    <row r="130" spans="1:27" x14ac:dyDescent="0.25">
      <c r="A130" s="163"/>
      <c r="B130" s="146"/>
      <c r="C130" s="28"/>
      <c r="D130" s="28">
        <v>6575</v>
      </c>
      <c r="E130" s="146"/>
      <c r="F130" s="146"/>
      <c r="G130" s="30"/>
      <c r="H130" s="29"/>
      <c r="I130" s="31"/>
      <c r="J130" s="30"/>
      <c r="K130" s="29"/>
      <c r="L130" s="29"/>
      <c r="M130" s="32"/>
      <c r="N130" s="30"/>
      <c r="O130" s="29"/>
      <c r="P130" s="29"/>
      <c r="Q130" s="32"/>
      <c r="R130" s="30"/>
      <c r="S130" s="29"/>
      <c r="T130" s="29"/>
      <c r="U130" s="32"/>
      <c r="V130" s="30"/>
      <c r="W130" s="29"/>
      <c r="X130" s="29"/>
      <c r="Y130" s="32"/>
      <c r="Z130" s="21"/>
      <c r="AA130" s="22"/>
    </row>
    <row r="131" spans="1:27" x14ac:dyDescent="0.25">
      <c r="A131" s="162"/>
      <c r="B131" s="145"/>
      <c r="C131" s="23"/>
      <c r="D131" s="23">
        <v>5322.5</v>
      </c>
      <c r="E131" s="145"/>
      <c r="F131" s="145"/>
      <c r="G131" s="25"/>
      <c r="H131" s="24"/>
      <c r="I131" s="26"/>
      <c r="J131" s="25"/>
      <c r="K131" s="24"/>
      <c r="L131" s="24"/>
      <c r="M131" s="27"/>
      <c r="N131" s="25"/>
      <c r="O131" s="24"/>
      <c r="P131" s="24"/>
      <c r="Q131" s="27"/>
      <c r="R131" s="25"/>
      <c r="S131" s="24"/>
      <c r="T131" s="24"/>
      <c r="U131" s="27"/>
      <c r="V131" s="25"/>
      <c r="W131" s="24"/>
      <c r="X131" s="24"/>
      <c r="Y131" s="27"/>
      <c r="Z131" s="21"/>
      <c r="AA131" s="22"/>
    </row>
    <row r="132" spans="1:27" x14ac:dyDescent="0.25">
      <c r="A132" s="163"/>
      <c r="B132" s="146"/>
      <c r="C132" s="28"/>
      <c r="D132" s="28">
        <v>6526.88</v>
      </c>
      <c r="E132" s="146"/>
      <c r="F132" s="146"/>
      <c r="G132" s="30"/>
      <c r="H132" s="29"/>
      <c r="I132" s="31"/>
      <c r="J132" s="30"/>
      <c r="K132" s="29"/>
      <c r="L132" s="29"/>
      <c r="M132" s="32"/>
      <c r="N132" s="30"/>
      <c r="O132" s="29"/>
      <c r="P132" s="29"/>
      <c r="Q132" s="32"/>
      <c r="R132" s="30"/>
      <c r="S132" s="29"/>
      <c r="T132" s="29"/>
      <c r="U132" s="32"/>
      <c r="V132" s="30"/>
      <c r="W132" s="29"/>
      <c r="X132" s="29"/>
      <c r="Y132" s="32"/>
      <c r="Z132" s="21"/>
      <c r="AA132" s="22"/>
    </row>
    <row r="133" spans="1:27" x14ac:dyDescent="0.25">
      <c r="A133" s="162"/>
      <c r="B133" s="145"/>
      <c r="C133" s="23"/>
      <c r="D133" s="23">
        <v>6897.75</v>
      </c>
      <c r="E133" s="145"/>
      <c r="F133" s="145"/>
      <c r="G133" s="25"/>
      <c r="H133" s="24"/>
      <c r="I133" s="26"/>
      <c r="J133" s="25"/>
      <c r="K133" s="24"/>
      <c r="L133" s="24"/>
      <c r="M133" s="27"/>
      <c r="N133" s="25"/>
      <c r="O133" s="24"/>
      <c r="P133" s="24"/>
      <c r="Q133" s="27"/>
      <c r="R133" s="25"/>
      <c r="S133" s="24"/>
      <c r="T133" s="24"/>
      <c r="U133" s="27"/>
      <c r="V133" s="25"/>
      <c r="W133" s="24"/>
      <c r="X133" s="24"/>
      <c r="Y133" s="27"/>
      <c r="Z133" s="21"/>
      <c r="AA133" s="22"/>
    </row>
    <row r="134" spans="1:27" x14ac:dyDescent="0.25">
      <c r="A134" s="163"/>
      <c r="B134" s="146"/>
      <c r="C134" s="28"/>
      <c r="D134" s="28">
        <v>6659.4</v>
      </c>
      <c r="E134" s="146"/>
      <c r="F134" s="146"/>
      <c r="G134" s="30"/>
      <c r="H134" s="29"/>
      <c r="I134" s="31"/>
      <c r="J134" s="30"/>
      <c r="K134" s="29"/>
      <c r="L134" s="29"/>
      <c r="M134" s="32"/>
      <c r="N134" s="30"/>
      <c r="O134" s="29"/>
      <c r="P134" s="29"/>
      <c r="Q134" s="32"/>
      <c r="R134" s="30"/>
      <c r="S134" s="29"/>
      <c r="T134" s="29"/>
      <c r="U134" s="32"/>
      <c r="V134" s="30"/>
      <c r="W134" s="29"/>
      <c r="X134" s="29"/>
      <c r="Y134" s="32"/>
      <c r="Z134" s="21"/>
      <c r="AA134" s="22"/>
    </row>
    <row r="135" spans="1:27" x14ac:dyDescent="0.25">
      <c r="A135" s="162"/>
      <c r="B135" s="145"/>
      <c r="C135" s="23"/>
      <c r="D135" s="23">
        <v>6528</v>
      </c>
      <c r="E135" s="145"/>
      <c r="F135" s="145"/>
      <c r="G135" s="25"/>
      <c r="H135" s="24"/>
      <c r="I135" s="26"/>
      <c r="J135" s="25"/>
      <c r="K135" s="24"/>
      <c r="L135" s="24"/>
      <c r="M135" s="27"/>
      <c r="N135" s="25"/>
      <c r="O135" s="24"/>
      <c r="P135" s="24"/>
      <c r="Q135" s="27"/>
      <c r="R135" s="25"/>
      <c r="S135" s="24"/>
      <c r="T135" s="24"/>
      <c r="U135" s="27"/>
      <c r="V135" s="25"/>
      <c r="W135" s="24"/>
      <c r="X135" s="24"/>
      <c r="Y135" s="27"/>
      <c r="Z135" s="21"/>
      <c r="AA135" s="22"/>
    </row>
    <row r="136" spans="1:27" x14ac:dyDescent="0.25">
      <c r="A136" s="163"/>
      <c r="B136" s="146"/>
      <c r="C136" s="28"/>
      <c r="D136" s="28">
        <v>6271.61</v>
      </c>
      <c r="E136" s="146"/>
      <c r="F136" s="146"/>
      <c r="G136" s="30"/>
      <c r="H136" s="29"/>
      <c r="I136" s="31"/>
      <c r="J136" s="30"/>
      <c r="K136" s="29"/>
      <c r="L136" s="29"/>
      <c r="M136" s="32"/>
      <c r="N136" s="30"/>
      <c r="O136" s="29"/>
      <c r="P136" s="29"/>
      <c r="Q136" s="32"/>
      <c r="R136" s="30"/>
      <c r="S136" s="29"/>
      <c r="T136" s="29"/>
      <c r="U136" s="32"/>
      <c r="V136" s="30"/>
      <c r="W136" s="29"/>
      <c r="X136" s="29"/>
      <c r="Y136" s="32"/>
    </row>
    <row r="137" spans="1:27" x14ac:dyDescent="0.25">
      <c r="A137" s="162"/>
      <c r="B137" s="145"/>
      <c r="C137" s="23"/>
      <c r="D137" s="23">
        <v>9800</v>
      </c>
      <c r="E137" s="146"/>
      <c r="F137" s="146"/>
      <c r="G137" s="30"/>
      <c r="H137" s="29"/>
      <c r="I137" s="31"/>
      <c r="J137" s="30"/>
      <c r="K137" s="29"/>
      <c r="L137" s="29"/>
      <c r="M137" s="32"/>
      <c r="N137" s="30"/>
      <c r="O137" s="29"/>
      <c r="P137" s="29"/>
      <c r="Q137" s="32"/>
      <c r="R137" s="30"/>
      <c r="S137" s="29"/>
      <c r="T137" s="29"/>
      <c r="U137" s="32"/>
      <c r="V137" s="30"/>
      <c r="W137" s="29"/>
      <c r="X137" s="29"/>
      <c r="Y137" s="32"/>
      <c r="Z137" s="21"/>
      <c r="AA137" s="22"/>
    </row>
    <row r="138" spans="1:27" x14ac:dyDescent="0.25">
      <c r="A138" s="163"/>
      <c r="B138" s="146"/>
      <c r="C138" s="28"/>
      <c r="D138" s="28">
        <v>6899.9400000000005</v>
      </c>
      <c r="E138" s="145"/>
      <c r="F138" s="145"/>
      <c r="G138" s="25"/>
      <c r="H138" s="24"/>
      <c r="I138" s="26"/>
      <c r="J138" s="25"/>
      <c r="K138" s="24"/>
      <c r="L138" s="24"/>
      <c r="M138" s="27"/>
      <c r="N138" s="25"/>
      <c r="O138" s="24"/>
      <c r="P138" s="24"/>
      <c r="Q138" s="27"/>
      <c r="R138" s="25"/>
      <c r="S138" s="24"/>
      <c r="T138" s="24"/>
      <c r="U138" s="27"/>
      <c r="V138" s="25"/>
      <c r="W138" s="24"/>
      <c r="X138" s="24"/>
      <c r="Y138" s="27"/>
      <c r="Z138" s="21"/>
      <c r="AA138" s="22"/>
    </row>
    <row r="139" spans="1:27" x14ac:dyDescent="0.25">
      <c r="A139" s="162"/>
      <c r="B139" s="145"/>
      <c r="C139" s="23"/>
      <c r="D139" s="23">
        <v>9706.25</v>
      </c>
      <c r="E139" s="146"/>
      <c r="F139" s="146"/>
      <c r="G139" s="30"/>
      <c r="H139" s="29"/>
      <c r="I139" s="31"/>
      <c r="J139" s="30"/>
      <c r="K139" s="29"/>
      <c r="L139" s="29"/>
      <c r="M139" s="32"/>
      <c r="N139" s="30"/>
      <c r="O139" s="29"/>
      <c r="P139" s="29"/>
      <c r="Q139" s="32"/>
      <c r="R139" s="30"/>
      <c r="S139" s="29"/>
      <c r="T139" s="29"/>
      <c r="U139" s="32"/>
      <c r="V139" s="30"/>
      <c r="W139" s="29"/>
      <c r="X139" s="29"/>
      <c r="Y139" s="32"/>
      <c r="Z139" s="21"/>
      <c r="AA139" s="22"/>
    </row>
    <row r="140" spans="1:27" x14ac:dyDescent="0.25">
      <c r="A140" s="163"/>
      <c r="B140" s="146"/>
      <c r="C140" s="28"/>
      <c r="D140" s="28">
        <v>5320.04</v>
      </c>
      <c r="E140" s="145"/>
      <c r="F140" s="145"/>
      <c r="G140" s="25"/>
      <c r="H140" s="24"/>
      <c r="I140" s="26"/>
      <c r="J140" s="25"/>
      <c r="K140" s="24"/>
      <c r="L140" s="24"/>
      <c r="M140" s="27"/>
      <c r="N140" s="25"/>
      <c r="O140" s="24"/>
      <c r="P140" s="24"/>
      <c r="Q140" s="27"/>
      <c r="R140" s="25"/>
      <c r="S140" s="24"/>
      <c r="T140" s="24"/>
      <c r="U140" s="27"/>
      <c r="V140" s="25"/>
      <c r="W140" s="24"/>
      <c r="X140" s="24"/>
      <c r="Y140" s="27"/>
      <c r="Z140" s="21"/>
      <c r="AA140" s="22"/>
    </row>
    <row r="141" spans="1:27" x14ac:dyDescent="0.25">
      <c r="A141" s="162"/>
      <c r="B141" s="145"/>
      <c r="C141" s="23"/>
      <c r="D141" s="23">
        <v>5398.4</v>
      </c>
      <c r="E141" s="146"/>
      <c r="F141" s="146"/>
      <c r="G141" s="30"/>
      <c r="H141" s="29"/>
      <c r="I141" s="31"/>
      <c r="J141" s="30"/>
      <c r="K141" s="29"/>
      <c r="L141" s="29"/>
      <c r="M141" s="32"/>
      <c r="N141" s="30"/>
      <c r="O141" s="29"/>
      <c r="P141" s="29"/>
      <c r="Q141" s="32"/>
      <c r="R141" s="30"/>
      <c r="S141" s="29"/>
      <c r="T141" s="29"/>
      <c r="U141" s="32"/>
      <c r="V141" s="30"/>
      <c r="W141" s="29"/>
      <c r="X141" s="29"/>
      <c r="Y141" s="32"/>
      <c r="Z141" s="21"/>
      <c r="AA141" s="22"/>
    </row>
    <row r="142" spans="1:27" x14ac:dyDescent="0.25">
      <c r="A142" s="163"/>
      <c r="B142" s="146"/>
      <c r="C142" s="28"/>
      <c r="D142" s="28">
        <v>13300</v>
      </c>
      <c r="E142" s="145"/>
      <c r="F142" s="145"/>
      <c r="G142" s="25"/>
      <c r="H142" s="24"/>
      <c r="I142" s="26"/>
      <c r="J142" s="25"/>
      <c r="K142" s="24"/>
      <c r="L142" s="24"/>
      <c r="M142" s="27"/>
      <c r="N142" s="25"/>
      <c r="O142" s="24"/>
      <c r="P142" s="24"/>
      <c r="Q142" s="27"/>
      <c r="R142" s="25"/>
      <c r="S142" s="24"/>
      <c r="T142" s="24"/>
      <c r="U142" s="27"/>
      <c r="V142" s="25"/>
      <c r="W142" s="24"/>
      <c r="X142" s="24"/>
      <c r="Y142" s="27"/>
      <c r="Z142" s="21"/>
      <c r="AA142" s="22"/>
    </row>
    <row r="143" spans="1:27" x14ac:dyDescent="0.25">
      <c r="A143" s="162"/>
      <c r="B143" s="145"/>
      <c r="C143" s="23"/>
      <c r="D143" s="23">
        <v>9800</v>
      </c>
      <c r="E143" s="146"/>
      <c r="F143" s="146"/>
      <c r="G143" s="30"/>
      <c r="H143" s="29"/>
      <c r="I143" s="31"/>
      <c r="J143" s="30"/>
      <c r="K143" s="29"/>
      <c r="L143" s="29"/>
      <c r="M143" s="32"/>
      <c r="N143" s="30"/>
      <c r="O143" s="29"/>
      <c r="P143" s="29"/>
      <c r="Q143" s="32"/>
      <c r="R143" s="30"/>
      <c r="S143" s="29"/>
      <c r="T143" s="29"/>
      <c r="U143" s="32"/>
      <c r="V143" s="30"/>
      <c r="W143" s="29"/>
      <c r="X143" s="29"/>
      <c r="Y143" s="32"/>
      <c r="Z143" s="21"/>
      <c r="AA143" s="22"/>
    </row>
    <row r="144" spans="1:27" x14ac:dyDescent="0.25">
      <c r="A144" s="163"/>
      <c r="B144" s="146"/>
      <c r="C144" s="28"/>
      <c r="D144" s="28">
        <v>7191.5599999999995</v>
      </c>
      <c r="E144" s="145"/>
      <c r="F144" s="145"/>
      <c r="G144" s="25"/>
      <c r="H144" s="24"/>
      <c r="I144" s="26"/>
      <c r="J144" s="25"/>
      <c r="K144" s="24"/>
      <c r="L144" s="24"/>
      <c r="M144" s="27"/>
      <c r="N144" s="25"/>
      <c r="O144" s="24"/>
      <c r="P144" s="24"/>
      <c r="Q144" s="27"/>
      <c r="R144" s="25"/>
      <c r="S144" s="24"/>
      <c r="T144" s="24"/>
      <c r="U144" s="27"/>
      <c r="V144" s="25"/>
      <c r="W144" s="24"/>
      <c r="X144" s="24"/>
      <c r="Y144" s="27"/>
      <c r="Z144" s="21"/>
      <c r="AA144" s="22"/>
    </row>
    <row r="145" spans="1:27" x14ac:dyDescent="0.25">
      <c r="A145" s="162"/>
      <c r="B145" s="145"/>
      <c r="C145" s="23"/>
      <c r="D145" s="23">
        <v>8099.42</v>
      </c>
      <c r="E145" s="146"/>
      <c r="F145" s="146"/>
      <c r="G145" s="30"/>
      <c r="H145" s="29"/>
      <c r="I145" s="31"/>
      <c r="J145" s="30"/>
      <c r="K145" s="29"/>
      <c r="L145" s="29"/>
      <c r="M145" s="32"/>
      <c r="N145" s="30"/>
      <c r="O145" s="29"/>
      <c r="P145" s="29"/>
      <c r="Q145" s="32"/>
      <c r="R145" s="30"/>
      <c r="S145" s="29"/>
      <c r="T145" s="29"/>
      <c r="U145" s="32"/>
      <c r="V145" s="30"/>
      <c r="W145" s="29"/>
      <c r="X145" s="29"/>
      <c r="Y145" s="32"/>
    </row>
    <row r="146" spans="1:27" x14ac:dyDescent="0.25">
      <c r="A146" s="163"/>
      <c r="B146" s="146"/>
      <c r="C146" s="28"/>
      <c r="D146" s="28">
        <v>11400</v>
      </c>
      <c r="E146" s="146"/>
      <c r="F146" s="146"/>
      <c r="G146" s="30"/>
      <c r="H146" s="29"/>
      <c r="I146" s="31"/>
      <c r="J146" s="30"/>
      <c r="K146" s="29"/>
      <c r="L146" s="29"/>
      <c r="M146" s="32"/>
      <c r="N146" s="30"/>
      <c r="O146" s="29"/>
      <c r="P146" s="29"/>
      <c r="Q146" s="32"/>
      <c r="R146" s="30"/>
      <c r="S146" s="29"/>
      <c r="T146" s="29"/>
      <c r="U146" s="32"/>
      <c r="V146" s="30"/>
      <c r="W146" s="29"/>
      <c r="X146" s="29"/>
      <c r="Y146" s="32"/>
      <c r="Z146" s="21"/>
      <c r="AA146" s="22"/>
    </row>
    <row r="147" spans="1:27" x14ac:dyDescent="0.25">
      <c r="A147" s="162"/>
      <c r="B147" s="145"/>
      <c r="C147" s="23"/>
      <c r="D147" s="23">
        <v>6894.7</v>
      </c>
      <c r="E147" s="146"/>
      <c r="F147" s="146"/>
      <c r="G147" s="30"/>
      <c r="H147" s="29"/>
      <c r="I147" s="31"/>
      <c r="J147" s="30"/>
      <c r="K147" s="29"/>
      <c r="L147" s="29"/>
      <c r="M147" s="32"/>
      <c r="N147" s="30"/>
      <c r="O147" s="29"/>
      <c r="P147" s="29"/>
      <c r="Q147" s="32"/>
      <c r="R147" s="30"/>
      <c r="S147" s="29"/>
      <c r="T147" s="29"/>
      <c r="U147" s="32"/>
      <c r="V147" s="30"/>
      <c r="W147" s="29"/>
      <c r="X147" s="29"/>
      <c r="Y147" s="32"/>
    </row>
    <row r="148" spans="1:27" x14ac:dyDescent="0.25">
      <c r="A148" s="163"/>
      <c r="B148" s="146"/>
      <c r="C148" s="28"/>
      <c r="D148" s="28">
        <v>5156</v>
      </c>
      <c r="E148" s="145"/>
      <c r="F148" s="145"/>
      <c r="G148" s="25"/>
      <c r="H148" s="24"/>
      <c r="I148" s="26"/>
      <c r="J148" s="25"/>
      <c r="K148" s="24"/>
      <c r="L148" s="24"/>
      <c r="M148" s="27"/>
      <c r="N148" s="25"/>
      <c r="O148" s="24"/>
      <c r="P148" s="24"/>
      <c r="Q148" s="27"/>
      <c r="R148" s="25"/>
      <c r="S148" s="24"/>
      <c r="T148" s="24"/>
      <c r="U148" s="27"/>
      <c r="V148" s="25"/>
      <c r="W148" s="24"/>
      <c r="X148" s="24"/>
      <c r="Y148" s="27"/>
      <c r="Z148" s="21"/>
      <c r="AA148" s="22"/>
    </row>
    <row r="149" spans="1:27" x14ac:dyDescent="0.25">
      <c r="A149" s="162"/>
      <c r="B149" s="145"/>
      <c r="C149" s="23"/>
      <c r="D149" s="23">
        <v>6900</v>
      </c>
      <c r="E149" s="146"/>
      <c r="F149" s="146"/>
      <c r="G149" s="30"/>
      <c r="H149" s="29"/>
      <c r="I149" s="31"/>
      <c r="J149" s="30"/>
      <c r="K149" s="29"/>
      <c r="L149" s="29"/>
      <c r="M149" s="32"/>
      <c r="N149" s="30"/>
      <c r="O149" s="29"/>
      <c r="P149" s="29"/>
      <c r="Q149" s="32"/>
      <c r="R149" s="30"/>
      <c r="S149" s="29"/>
      <c r="T149" s="29"/>
      <c r="U149" s="32"/>
      <c r="V149" s="30"/>
      <c r="W149" s="29"/>
      <c r="X149" s="29"/>
      <c r="Y149" s="32"/>
      <c r="Z149" s="21"/>
      <c r="AA149" s="22"/>
    </row>
    <row r="150" spans="1:27" x14ac:dyDescent="0.25">
      <c r="A150" s="163"/>
      <c r="B150" s="146"/>
      <c r="C150" s="28"/>
      <c r="D150" s="28">
        <v>8031.64</v>
      </c>
      <c r="E150" s="146"/>
      <c r="F150" s="146"/>
      <c r="G150" s="30"/>
      <c r="H150" s="29"/>
      <c r="I150" s="31"/>
      <c r="J150" s="30"/>
      <c r="K150" s="29"/>
      <c r="L150" s="29"/>
      <c r="M150" s="32"/>
      <c r="N150" s="30"/>
      <c r="O150" s="29"/>
      <c r="P150" s="29"/>
      <c r="Q150" s="32"/>
      <c r="R150" s="30"/>
      <c r="S150" s="29"/>
      <c r="T150" s="29"/>
      <c r="U150" s="32"/>
      <c r="V150" s="30"/>
      <c r="W150" s="29"/>
      <c r="X150" s="29"/>
      <c r="Y150" s="32"/>
    </row>
    <row r="151" spans="1:27" x14ac:dyDescent="0.25">
      <c r="A151" s="162"/>
      <c r="B151" s="145"/>
      <c r="C151" s="23"/>
      <c r="D151" s="23">
        <v>8057.96</v>
      </c>
      <c r="E151" s="146"/>
      <c r="F151" s="146"/>
      <c r="G151" s="30"/>
      <c r="H151" s="29"/>
      <c r="I151" s="31"/>
      <c r="J151" s="30"/>
      <c r="K151" s="29"/>
      <c r="L151" s="29"/>
      <c r="M151" s="32"/>
      <c r="N151" s="30"/>
      <c r="O151" s="29"/>
      <c r="P151" s="29"/>
      <c r="Q151" s="32"/>
      <c r="R151" s="30"/>
      <c r="S151" s="29"/>
      <c r="T151" s="29"/>
      <c r="U151" s="32"/>
      <c r="V151" s="30"/>
      <c r="W151" s="29"/>
      <c r="X151" s="29"/>
      <c r="Y151" s="32"/>
    </row>
    <row r="152" spans="1:27" ht="15.75" thickBot="1" x14ac:dyDescent="0.3">
      <c r="A152" s="163"/>
      <c r="B152" s="146"/>
      <c r="C152" s="28"/>
      <c r="D152" s="28">
        <v>8099.96</v>
      </c>
      <c r="E152" s="150"/>
      <c r="F152" s="150"/>
      <c r="G152" s="152"/>
      <c r="H152" s="154"/>
      <c r="I152" s="157"/>
      <c r="J152" s="152"/>
      <c r="K152" s="154"/>
      <c r="L152" s="154"/>
      <c r="M152" s="159"/>
      <c r="N152" s="152"/>
      <c r="O152" s="154"/>
      <c r="P152" s="154"/>
      <c r="Q152" s="159"/>
      <c r="R152" s="152"/>
      <c r="S152" s="154"/>
      <c r="T152" s="154"/>
      <c r="U152" s="159"/>
      <c r="V152" s="152"/>
      <c r="W152" s="154"/>
      <c r="X152" s="154"/>
      <c r="Y152" s="159"/>
      <c r="Z152" s="21"/>
      <c r="AA152" s="22"/>
    </row>
    <row r="153" spans="1:27" x14ac:dyDescent="0.25">
      <c r="A153" s="162"/>
      <c r="B153" s="145"/>
      <c r="C153" s="23"/>
      <c r="D153" s="23">
        <v>8100</v>
      </c>
      <c r="Z153" s="21"/>
      <c r="AA153" s="22"/>
    </row>
    <row r="154" spans="1:27" x14ac:dyDescent="0.25">
      <c r="A154" s="163"/>
      <c r="B154" s="146"/>
      <c r="C154" s="28"/>
      <c r="D154" s="28">
        <v>8092.7000000000007</v>
      </c>
      <c r="E154" s="148"/>
      <c r="F154" s="148"/>
      <c r="G154" s="147"/>
      <c r="H154" s="147"/>
      <c r="I154" s="156"/>
      <c r="J154" s="147"/>
      <c r="K154" s="147"/>
      <c r="L154" s="147"/>
      <c r="M154" s="147"/>
      <c r="N154" s="147"/>
      <c r="O154" s="147"/>
      <c r="P154" s="147"/>
      <c r="Q154" s="147"/>
      <c r="R154" s="147"/>
      <c r="S154" s="147"/>
      <c r="T154" s="147"/>
      <c r="U154" s="147"/>
      <c r="V154" s="147"/>
      <c r="W154" s="147"/>
      <c r="X154" s="147"/>
      <c r="Y154" s="147"/>
      <c r="Z154" s="21"/>
      <c r="AA154" s="22"/>
    </row>
    <row r="155" spans="1:27" x14ac:dyDescent="0.25">
      <c r="A155" s="162"/>
      <c r="B155" s="145"/>
      <c r="C155" s="23"/>
      <c r="D155" s="23">
        <v>22000</v>
      </c>
    </row>
    <row r="156" spans="1:27" x14ac:dyDescent="0.25">
      <c r="A156" s="163"/>
      <c r="B156" s="146"/>
      <c r="C156" s="28"/>
      <c r="D156" s="28">
        <v>5400</v>
      </c>
    </row>
    <row r="157" spans="1:27" x14ac:dyDescent="0.25">
      <c r="A157" s="162"/>
      <c r="B157" s="145"/>
      <c r="C157" s="23"/>
      <c r="D157" s="23">
        <v>9799.99</v>
      </c>
    </row>
    <row r="158" spans="1:27" x14ac:dyDescent="0.25">
      <c r="A158" s="163"/>
      <c r="B158" s="146"/>
      <c r="C158" s="28"/>
      <c r="D158" s="28">
        <v>11400</v>
      </c>
      <c r="Z158" s="21"/>
      <c r="AA158" s="22"/>
    </row>
    <row r="159" spans="1:27" x14ac:dyDescent="0.25">
      <c r="A159" s="162"/>
      <c r="B159" s="145"/>
      <c r="C159" s="23"/>
      <c r="D159" s="23">
        <v>5400</v>
      </c>
      <c r="E159" s="148"/>
      <c r="F159" s="148"/>
      <c r="G159" s="147"/>
      <c r="H159" s="147"/>
      <c r="I159" s="156"/>
      <c r="J159" s="147"/>
      <c r="K159" s="147"/>
      <c r="L159" s="147"/>
      <c r="M159" s="147"/>
      <c r="N159" s="147"/>
      <c r="O159" s="147"/>
      <c r="P159" s="147"/>
      <c r="Q159" s="147"/>
      <c r="R159" s="147"/>
      <c r="S159" s="147"/>
      <c r="T159" s="147"/>
      <c r="U159" s="147"/>
      <c r="V159" s="147"/>
      <c r="W159" s="147"/>
      <c r="X159" s="147"/>
      <c r="Y159" s="147"/>
      <c r="Z159" s="21"/>
      <c r="AA159" s="22"/>
    </row>
    <row r="160" spans="1:27" x14ac:dyDescent="0.25">
      <c r="A160" s="163"/>
      <c r="B160" s="146"/>
      <c r="C160" s="28"/>
      <c r="D160" s="28">
        <v>6900</v>
      </c>
    </row>
    <row r="161" spans="1:27" x14ac:dyDescent="0.25">
      <c r="A161" s="162"/>
      <c r="B161" s="145"/>
      <c r="C161" s="23"/>
      <c r="D161" s="23">
        <v>6899.99</v>
      </c>
      <c r="Z161" s="21"/>
      <c r="AA161" s="22"/>
    </row>
    <row r="162" spans="1:27" x14ac:dyDescent="0.25">
      <c r="A162" s="163"/>
      <c r="B162" s="146"/>
      <c r="C162" s="28"/>
      <c r="D162" s="28">
        <v>6900</v>
      </c>
    </row>
    <row r="163" spans="1:27" x14ac:dyDescent="0.25">
      <c r="A163" s="162"/>
      <c r="B163" s="145"/>
      <c r="C163" s="23"/>
      <c r="D163" s="23">
        <v>8097.75</v>
      </c>
      <c r="Z163" s="21"/>
      <c r="AA163" s="22"/>
    </row>
    <row r="164" spans="1:27" x14ac:dyDescent="0.25">
      <c r="A164" s="163"/>
      <c r="B164" s="146"/>
      <c r="C164" s="28"/>
      <c r="D164" s="28">
        <v>6885.35</v>
      </c>
      <c r="E164" s="148"/>
      <c r="F164" s="148"/>
      <c r="G164" s="147"/>
      <c r="H164" s="147"/>
      <c r="I164" s="156"/>
      <c r="J164" s="147"/>
      <c r="K164" s="147"/>
      <c r="L164" s="147"/>
      <c r="M164" s="147"/>
      <c r="N164" s="147"/>
      <c r="O164" s="147"/>
      <c r="P164" s="147"/>
      <c r="Q164" s="147"/>
      <c r="R164" s="147"/>
      <c r="S164" s="147"/>
      <c r="T164" s="147"/>
      <c r="U164" s="147"/>
      <c r="V164" s="147"/>
      <c r="W164" s="147"/>
      <c r="X164" s="147"/>
      <c r="Y164" s="147"/>
      <c r="Z164" s="21"/>
      <c r="AA164" s="22"/>
    </row>
    <row r="165" spans="1:27" x14ac:dyDescent="0.25">
      <c r="A165" s="162"/>
      <c r="B165" s="145"/>
      <c r="C165" s="23"/>
      <c r="D165" s="23">
        <v>13299.52</v>
      </c>
    </row>
    <row r="166" spans="1:27" x14ac:dyDescent="0.25">
      <c r="A166" s="163"/>
      <c r="B166" s="146"/>
      <c r="C166" s="28"/>
      <c r="D166" s="28">
        <v>6900</v>
      </c>
      <c r="E166" s="148"/>
      <c r="F166" s="148"/>
      <c r="G166" s="147"/>
      <c r="H166" s="147"/>
      <c r="I166" s="156"/>
      <c r="J166" s="147"/>
      <c r="K166" s="147"/>
      <c r="L166" s="147"/>
      <c r="M166" s="147"/>
      <c r="N166" s="147"/>
      <c r="O166" s="147"/>
      <c r="P166" s="147"/>
      <c r="Q166" s="147"/>
      <c r="R166" s="147"/>
      <c r="S166" s="147"/>
      <c r="T166" s="147"/>
      <c r="U166" s="147"/>
      <c r="V166" s="147"/>
      <c r="W166" s="147"/>
      <c r="X166" s="147"/>
      <c r="Y166" s="147"/>
      <c r="Z166" s="21"/>
      <c r="AA166" s="22"/>
    </row>
    <row r="167" spans="1:27" x14ac:dyDescent="0.25">
      <c r="A167" s="162"/>
      <c r="B167" s="145"/>
      <c r="C167" s="23"/>
      <c r="D167" s="23">
        <v>8100</v>
      </c>
      <c r="Z167" s="21"/>
      <c r="AA167" s="22"/>
    </row>
    <row r="168" spans="1:27" x14ac:dyDescent="0.25">
      <c r="A168" s="163"/>
      <c r="B168" s="146"/>
      <c r="C168" s="28"/>
      <c r="D168" s="28">
        <v>8099.26</v>
      </c>
      <c r="E168" s="148"/>
      <c r="F168" s="148"/>
      <c r="G168" s="147"/>
      <c r="H168" s="147"/>
      <c r="I168" s="156"/>
      <c r="J168" s="147"/>
      <c r="K168" s="147"/>
      <c r="L168" s="147"/>
      <c r="M168" s="147"/>
      <c r="N168" s="147"/>
      <c r="O168" s="147"/>
      <c r="P168" s="147"/>
      <c r="Q168" s="147"/>
      <c r="R168" s="147"/>
      <c r="S168" s="147"/>
      <c r="T168" s="147"/>
      <c r="U168" s="147"/>
      <c r="V168" s="147"/>
      <c r="W168" s="147"/>
      <c r="X168" s="147"/>
      <c r="Y168" s="147"/>
      <c r="Z168" s="21"/>
      <c r="AA168" s="22"/>
    </row>
    <row r="169" spans="1:27" x14ac:dyDescent="0.25">
      <c r="A169" s="162"/>
      <c r="B169" s="145"/>
      <c r="C169" s="23"/>
      <c r="D169" s="23">
        <v>6900</v>
      </c>
    </row>
    <row r="170" spans="1:27" x14ac:dyDescent="0.25">
      <c r="A170" s="163"/>
      <c r="B170" s="146"/>
      <c r="C170" s="28"/>
      <c r="D170" s="28">
        <v>6899.3</v>
      </c>
      <c r="Z170" s="21"/>
      <c r="AA170" s="22"/>
    </row>
    <row r="171" spans="1:27" x14ac:dyDescent="0.25">
      <c r="A171" s="162"/>
      <c r="B171" s="145"/>
      <c r="C171" s="23"/>
      <c r="D171" s="23">
        <v>7900</v>
      </c>
      <c r="E171" s="148"/>
      <c r="F171" s="148"/>
      <c r="G171" s="147"/>
      <c r="H171" s="147"/>
      <c r="I171" s="156"/>
      <c r="J171" s="147"/>
      <c r="K171" s="147"/>
      <c r="L171" s="147"/>
      <c r="M171" s="147"/>
      <c r="N171" s="147"/>
      <c r="O171" s="147"/>
      <c r="P171" s="147"/>
      <c r="Q171" s="147"/>
      <c r="R171" s="147"/>
      <c r="S171" s="147"/>
      <c r="T171" s="147"/>
      <c r="U171" s="147"/>
      <c r="V171" s="147"/>
      <c r="W171" s="147"/>
      <c r="X171" s="147"/>
      <c r="Y171" s="147"/>
      <c r="Z171" s="21"/>
      <c r="AA171" s="22"/>
    </row>
    <row r="172" spans="1:27" x14ac:dyDescent="0.25">
      <c r="A172" s="163"/>
      <c r="B172" s="146"/>
      <c r="C172" s="28"/>
      <c r="D172" s="28">
        <v>4926</v>
      </c>
      <c r="Z172" s="21"/>
      <c r="AA172" s="22"/>
    </row>
    <row r="173" spans="1:27" x14ac:dyDescent="0.25">
      <c r="A173" s="162"/>
      <c r="B173" s="145"/>
      <c r="C173" s="23"/>
      <c r="D173" s="23">
        <v>6891.1</v>
      </c>
      <c r="E173" s="148"/>
      <c r="F173" s="148"/>
      <c r="G173" s="147"/>
      <c r="H173" s="147"/>
      <c r="I173" s="156"/>
      <c r="J173" s="147"/>
      <c r="K173" s="147"/>
      <c r="L173" s="147"/>
      <c r="M173" s="147"/>
      <c r="N173" s="147"/>
      <c r="O173" s="147"/>
      <c r="P173" s="147"/>
      <c r="Q173" s="147"/>
      <c r="R173" s="147"/>
      <c r="S173" s="147"/>
      <c r="T173" s="147"/>
      <c r="U173" s="147"/>
      <c r="V173" s="147"/>
      <c r="W173" s="147"/>
      <c r="X173" s="147"/>
      <c r="Y173" s="147"/>
      <c r="Z173" s="21"/>
      <c r="AA173" s="22"/>
    </row>
    <row r="174" spans="1:27" x14ac:dyDescent="0.25">
      <c r="A174" s="163"/>
      <c r="B174" s="146"/>
      <c r="C174" s="28"/>
      <c r="D174" s="28">
        <v>8032.8</v>
      </c>
      <c r="Z174" s="21"/>
      <c r="AA174" s="22"/>
    </row>
    <row r="175" spans="1:27" x14ac:dyDescent="0.25">
      <c r="A175" s="162"/>
      <c r="B175" s="145"/>
      <c r="C175" s="23"/>
      <c r="D175" s="23">
        <v>11400</v>
      </c>
      <c r="E175" s="148"/>
      <c r="F175" s="148"/>
      <c r="G175" s="147"/>
      <c r="H175" s="147"/>
      <c r="I175" s="156"/>
      <c r="J175" s="147"/>
      <c r="K175" s="147"/>
      <c r="L175" s="147"/>
      <c r="M175" s="147"/>
      <c r="N175" s="147"/>
      <c r="O175" s="147"/>
      <c r="P175" s="147"/>
      <c r="Q175" s="147"/>
      <c r="R175" s="147"/>
      <c r="S175" s="147"/>
      <c r="T175" s="147"/>
      <c r="U175" s="147"/>
      <c r="V175" s="147"/>
      <c r="W175" s="147"/>
      <c r="X175" s="147"/>
      <c r="Y175" s="147"/>
      <c r="Z175" s="21"/>
      <c r="AA175" s="22"/>
    </row>
    <row r="176" spans="1:27" x14ac:dyDescent="0.25">
      <c r="A176" s="163"/>
      <c r="B176" s="146"/>
      <c r="C176" s="28"/>
      <c r="D176" s="28">
        <v>9800</v>
      </c>
      <c r="Z176" s="21"/>
      <c r="AA176" s="22"/>
    </row>
    <row r="177" spans="1:27" x14ac:dyDescent="0.25">
      <c r="A177" s="162"/>
      <c r="B177" s="145"/>
      <c r="C177" s="23"/>
      <c r="D177" s="23">
        <v>6900</v>
      </c>
    </row>
    <row r="178" spans="1:27" x14ac:dyDescent="0.25">
      <c r="A178" s="163"/>
      <c r="B178" s="146"/>
      <c r="C178" s="28"/>
      <c r="D178" s="28">
        <v>6900</v>
      </c>
      <c r="E178" s="148"/>
      <c r="F178" s="148"/>
      <c r="G178" s="147"/>
      <c r="H178" s="147"/>
      <c r="I178" s="156"/>
      <c r="J178" s="147"/>
      <c r="K178" s="147"/>
      <c r="L178" s="147"/>
      <c r="M178" s="147"/>
      <c r="N178" s="147"/>
      <c r="O178" s="147"/>
      <c r="P178" s="147"/>
      <c r="Q178" s="147"/>
      <c r="R178" s="147"/>
      <c r="S178" s="147"/>
      <c r="T178" s="147"/>
      <c r="U178" s="147"/>
      <c r="V178" s="147"/>
      <c r="W178" s="147"/>
      <c r="X178" s="147"/>
      <c r="Y178" s="147"/>
      <c r="Z178" s="21"/>
      <c r="AA178" s="22"/>
    </row>
    <row r="179" spans="1:27" x14ac:dyDescent="0.25">
      <c r="A179" s="162"/>
      <c r="B179" s="145"/>
      <c r="C179" s="23"/>
      <c r="D179" s="23">
        <v>6852</v>
      </c>
      <c r="Z179" s="21"/>
      <c r="AA179" s="22"/>
    </row>
    <row r="180" spans="1:27" x14ac:dyDescent="0.25">
      <c r="A180" s="163"/>
      <c r="B180" s="146"/>
      <c r="C180" s="28"/>
      <c r="D180" s="28">
        <v>6900</v>
      </c>
      <c r="E180" s="148"/>
      <c r="F180" s="148"/>
      <c r="G180" s="147"/>
      <c r="H180" s="147"/>
      <c r="I180" s="156"/>
      <c r="J180" s="147"/>
      <c r="K180" s="147"/>
      <c r="L180" s="147"/>
      <c r="M180" s="147"/>
      <c r="N180" s="147"/>
      <c r="O180" s="147"/>
      <c r="P180" s="147"/>
      <c r="Q180" s="147"/>
      <c r="R180" s="147"/>
      <c r="S180" s="147"/>
      <c r="T180" s="147"/>
      <c r="U180" s="147"/>
      <c r="V180" s="147"/>
      <c r="W180" s="147"/>
      <c r="X180" s="147"/>
      <c r="Y180" s="147"/>
      <c r="Z180" s="21"/>
      <c r="AA180" s="22"/>
    </row>
    <row r="181" spans="1:27" x14ac:dyDescent="0.25">
      <c r="A181" s="162"/>
      <c r="B181" s="145"/>
      <c r="C181" s="23"/>
      <c r="D181" s="23">
        <v>8099.71</v>
      </c>
      <c r="Z181" s="21"/>
      <c r="AA181" s="22"/>
    </row>
    <row r="182" spans="1:27" x14ac:dyDescent="0.25">
      <c r="A182" s="163"/>
      <c r="B182" s="146"/>
      <c r="C182" s="28"/>
      <c r="D182" s="28">
        <v>11400</v>
      </c>
      <c r="E182" s="148"/>
      <c r="F182" s="148"/>
      <c r="G182" s="147"/>
      <c r="H182" s="147"/>
      <c r="I182" s="156"/>
      <c r="J182" s="147"/>
      <c r="K182" s="147"/>
      <c r="L182" s="147"/>
      <c r="M182" s="147"/>
      <c r="N182" s="147"/>
      <c r="O182" s="147"/>
      <c r="P182" s="147"/>
      <c r="Q182" s="147"/>
      <c r="R182" s="147"/>
      <c r="S182" s="147"/>
      <c r="T182" s="147"/>
      <c r="U182" s="147"/>
      <c r="V182" s="147"/>
      <c r="W182" s="147"/>
      <c r="X182" s="147"/>
      <c r="Y182" s="147"/>
      <c r="Z182" s="21"/>
      <c r="AA182" s="22"/>
    </row>
    <row r="183" spans="1:27" x14ac:dyDescent="0.25">
      <c r="A183" s="162"/>
      <c r="B183" s="145"/>
      <c r="C183" s="23"/>
      <c r="D183" s="23">
        <v>7500</v>
      </c>
      <c r="Z183" s="21"/>
      <c r="AA183" s="22"/>
    </row>
    <row r="184" spans="1:27" x14ac:dyDescent="0.25">
      <c r="A184" s="163"/>
      <c r="B184" s="146"/>
      <c r="C184" s="28"/>
      <c r="D184" s="28">
        <v>3600</v>
      </c>
      <c r="E184" s="148"/>
      <c r="F184" s="148"/>
      <c r="G184" s="147"/>
      <c r="H184" s="147"/>
      <c r="I184" s="156"/>
      <c r="J184" s="147"/>
      <c r="K184" s="147"/>
      <c r="L184" s="147"/>
      <c r="M184" s="147"/>
      <c r="N184" s="147"/>
      <c r="O184" s="147"/>
      <c r="P184" s="147"/>
      <c r="Q184" s="147"/>
      <c r="R184" s="147"/>
      <c r="S184" s="147"/>
      <c r="T184" s="147"/>
      <c r="U184" s="147"/>
      <c r="V184" s="147"/>
      <c r="W184" s="147"/>
      <c r="X184" s="147"/>
      <c r="Y184" s="147"/>
      <c r="Z184" s="21"/>
      <c r="AA184" s="22"/>
    </row>
    <row r="185" spans="1:27" x14ac:dyDescent="0.25">
      <c r="A185" s="162"/>
      <c r="B185" s="145"/>
      <c r="C185" s="23"/>
      <c r="D185" s="23">
        <v>8135</v>
      </c>
    </row>
    <row r="186" spans="1:27" x14ac:dyDescent="0.25">
      <c r="A186" s="163"/>
      <c r="B186" s="146"/>
      <c r="C186" s="28"/>
      <c r="D186" s="28">
        <v>6370.66</v>
      </c>
      <c r="Z186" s="21"/>
      <c r="AA186" s="22"/>
    </row>
    <row r="187" spans="1:27" x14ac:dyDescent="0.25">
      <c r="A187" s="162"/>
      <c r="B187" s="145"/>
      <c r="C187" s="23"/>
      <c r="D187" s="23">
        <v>5400</v>
      </c>
      <c r="E187" s="148"/>
      <c r="F187" s="148"/>
      <c r="G187" s="147"/>
      <c r="H187" s="147"/>
      <c r="I187" s="156"/>
      <c r="J187" s="147"/>
      <c r="K187" s="147"/>
      <c r="L187" s="147"/>
      <c r="M187" s="147"/>
      <c r="N187" s="147"/>
      <c r="O187" s="147"/>
      <c r="P187" s="147"/>
      <c r="Q187" s="147"/>
      <c r="R187" s="147"/>
      <c r="S187" s="147"/>
      <c r="T187" s="147"/>
      <c r="U187" s="147"/>
      <c r="V187" s="147"/>
      <c r="W187" s="147"/>
      <c r="X187" s="147"/>
      <c r="Y187" s="147"/>
      <c r="Z187" s="21"/>
      <c r="AA187" s="22"/>
    </row>
    <row r="188" spans="1:27" x14ac:dyDescent="0.25">
      <c r="A188" s="163"/>
      <c r="B188" s="146"/>
      <c r="C188" s="28"/>
      <c r="D188" s="28">
        <v>6790</v>
      </c>
      <c r="Z188" s="21"/>
      <c r="AA188" s="22"/>
    </row>
    <row r="189" spans="1:27" x14ac:dyDescent="0.25">
      <c r="A189" s="162"/>
      <c r="B189" s="145"/>
      <c r="C189" s="23"/>
      <c r="D189" s="23">
        <v>8099.86</v>
      </c>
      <c r="E189" s="148"/>
      <c r="F189" s="148"/>
      <c r="G189" s="147"/>
      <c r="H189" s="147"/>
      <c r="I189" s="156"/>
      <c r="J189" s="147"/>
      <c r="K189" s="147"/>
      <c r="L189" s="147"/>
      <c r="M189" s="147"/>
      <c r="N189" s="147"/>
      <c r="O189" s="147"/>
      <c r="P189" s="147"/>
      <c r="Q189" s="147"/>
      <c r="R189" s="147"/>
      <c r="S189" s="147"/>
      <c r="T189" s="147"/>
      <c r="U189" s="147"/>
      <c r="V189" s="147"/>
      <c r="W189" s="147"/>
      <c r="X189" s="147"/>
      <c r="Y189" s="147"/>
      <c r="Z189" s="21"/>
      <c r="AA189" s="22"/>
    </row>
    <row r="190" spans="1:27" x14ac:dyDescent="0.25">
      <c r="A190" s="163"/>
      <c r="B190" s="146"/>
      <c r="C190" s="28"/>
      <c r="D190" s="28">
        <v>8100</v>
      </c>
      <c r="Z190" s="21"/>
      <c r="AA190" s="22"/>
    </row>
    <row r="191" spans="1:27" x14ac:dyDescent="0.25">
      <c r="A191" s="162"/>
      <c r="B191" s="145"/>
      <c r="C191" s="23"/>
      <c r="D191" s="23">
        <v>4100</v>
      </c>
    </row>
    <row r="192" spans="1:27" x14ac:dyDescent="0.25">
      <c r="A192" s="163"/>
      <c r="B192" s="146"/>
      <c r="C192" s="28"/>
      <c r="D192" s="28">
        <v>7542.2</v>
      </c>
      <c r="E192" s="148"/>
      <c r="F192" s="148"/>
      <c r="G192" s="147"/>
      <c r="H192" s="147"/>
      <c r="I192" s="156"/>
      <c r="J192" s="147"/>
      <c r="K192" s="147"/>
      <c r="L192" s="147"/>
      <c r="M192" s="147"/>
      <c r="N192" s="147"/>
      <c r="O192" s="147"/>
      <c r="P192" s="147"/>
      <c r="Q192" s="147"/>
      <c r="R192" s="147"/>
      <c r="S192" s="147"/>
      <c r="T192" s="147"/>
      <c r="U192" s="147"/>
      <c r="V192" s="147"/>
      <c r="W192" s="147"/>
      <c r="X192" s="147"/>
      <c r="Y192" s="147"/>
      <c r="Z192" s="21"/>
      <c r="AA192" s="22"/>
    </row>
    <row r="193" spans="1:27" x14ac:dyDescent="0.25">
      <c r="A193" s="162"/>
      <c r="B193" s="145"/>
      <c r="C193" s="23"/>
      <c r="D193" s="23">
        <v>6900</v>
      </c>
      <c r="Z193" s="21"/>
      <c r="AA193" s="22"/>
    </row>
    <row r="194" spans="1:27" x14ac:dyDescent="0.25">
      <c r="A194" s="163"/>
      <c r="B194" s="146"/>
      <c r="C194" s="28"/>
      <c r="D194" s="28">
        <v>7500</v>
      </c>
    </row>
    <row r="195" spans="1:27" x14ac:dyDescent="0.25">
      <c r="A195" s="162"/>
      <c r="B195" s="145"/>
      <c r="C195" s="23"/>
      <c r="D195" s="23">
        <v>11400</v>
      </c>
      <c r="E195" s="148"/>
      <c r="F195" s="148"/>
      <c r="G195" s="147"/>
      <c r="H195" s="147"/>
      <c r="I195" s="156"/>
      <c r="J195" s="147"/>
      <c r="K195" s="147"/>
      <c r="L195" s="147"/>
      <c r="M195" s="147"/>
      <c r="N195" s="147"/>
      <c r="O195" s="147"/>
      <c r="P195" s="147"/>
      <c r="Q195" s="147"/>
      <c r="R195" s="147"/>
      <c r="S195" s="147"/>
      <c r="T195" s="147"/>
      <c r="U195" s="147"/>
      <c r="V195" s="147"/>
      <c r="W195" s="147"/>
      <c r="X195" s="147"/>
      <c r="Y195" s="147"/>
      <c r="Z195" s="21"/>
      <c r="AA195" s="22"/>
    </row>
    <row r="196" spans="1:27" x14ac:dyDescent="0.25">
      <c r="A196" s="163"/>
      <c r="B196" s="146"/>
      <c r="C196" s="28"/>
      <c r="D196" s="28">
        <v>8096.93</v>
      </c>
      <c r="Z196" s="21"/>
      <c r="AA196" s="22"/>
    </row>
    <row r="197" spans="1:27" x14ac:dyDescent="0.25">
      <c r="A197" s="162"/>
      <c r="B197" s="145"/>
      <c r="C197" s="23"/>
      <c r="D197" s="23">
        <v>12300</v>
      </c>
      <c r="E197" s="148"/>
      <c r="F197" s="148"/>
      <c r="G197" s="147"/>
      <c r="H197" s="147"/>
      <c r="I197" s="156"/>
      <c r="J197" s="147"/>
      <c r="K197" s="147"/>
      <c r="L197" s="147"/>
      <c r="M197" s="147"/>
      <c r="N197" s="147"/>
      <c r="O197" s="147"/>
      <c r="P197" s="147"/>
      <c r="Q197" s="147"/>
      <c r="R197" s="147"/>
      <c r="S197" s="147"/>
      <c r="T197" s="147"/>
      <c r="U197" s="147"/>
      <c r="V197" s="147"/>
      <c r="W197" s="147"/>
      <c r="X197" s="147"/>
      <c r="Y197" s="147"/>
      <c r="Z197" s="21"/>
      <c r="AA197" s="22"/>
    </row>
    <row r="198" spans="1:27" x14ac:dyDescent="0.25">
      <c r="A198" s="163"/>
      <c r="B198" s="146"/>
      <c r="C198" s="28"/>
      <c r="D198" s="28">
        <v>5399.4</v>
      </c>
      <c r="Z198" s="21"/>
      <c r="AA198" s="22"/>
    </row>
    <row r="199" spans="1:27" x14ac:dyDescent="0.25">
      <c r="A199" s="162"/>
      <c r="B199" s="145"/>
      <c r="C199" s="23"/>
      <c r="D199" s="23">
        <v>8100</v>
      </c>
    </row>
    <row r="200" spans="1:27" x14ac:dyDescent="0.25">
      <c r="A200" s="163"/>
      <c r="B200" s="146"/>
      <c r="C200" s="28"/>
      <c r="D200" s="28">
        <v>6874.0499999999993</v>
      </c>
      <c r="E200" s="148"/>
      <c r="F200" s="148"/>
      <c r="G200" s="147"/>
      <c r="H200" s="147"/>
      <c r="I200" s="156"/>
      <c r="J200" s="147"/>
      <c r="K200" s="147"/>
      <c r="L200" s="147"/>
      <c r="M200" s="147"/>
      <c r="N200" s="147"/>
      <c r="O200" s="147"/>
      <c r="P200" s="147"/>
      <c r="Q200" s="147"/>
      <c r="R200" s="147"/>
      <c r="S200" s="147"/>
      <c r="T200" s="147"/>
      <c r="U200" s="147"/>
      <c r="V200" s="147"/>
      <c r="W200" s="147"/>
      <c r="X200" s="147"/>
      <c r="Y200" s="147"/>
      <c r="Z200" s="21"/>
      <c r="AA200" s="22"/>
    </row>
    <row r="201" spans="1:27" x14ac:dyDescent="0.25">
      <c r="A201" s="162"/>
      <c r="B201" s="145"/>
      <c r="C201" s="23"/>
      <c r="D201" s="23">
        <v>1500</v>
      </c>
      <c r="Z201" s="21"/>
      <c r="AA201" s="22"/>
    </row>
    <row r="202" spans="1:27" x14ac:dyDescent="0.25">
      <c r="A202" s="163"/>
      <c r="B202" s="146"/>
      <c r="C202" s="28"/>
      <c r="D202" s="28">
        <v>9800</v>
      </c>
      <c r="E202" s="148"/>
      <c r="F202" s="148"/>
      <c r="G202" s="147"/>
      <c r="H202" s="147"/>
      <c r="I202" s="156"/>
      <c r="J202" s="147"/>
      <c r="K202" s="147"/>
      <c r="L202" s="147"/>
      <c r="M202" s="147"/>
      <c r="N202" s="147"/>
      <c r="O202" s="147"/>
      <c r="P202" s="147"/>
      <c r="Q202" s="147"/>
      <c r="R202" s="147"/>
      <c r="S202" s="147"/>
      <c r="T202" s="147"/>
      <c r="U202" s="147"/>
      <c r="V202" s="147"/>
      <c r="W202" s="147"/>
      <c r="X202" s="147"/>
      <c r="Y202" s="147"/>
      <c r="Z202" s="21"/>
      <c r="AA202" s="22"/>
    </row>
    <row r="203" spans="1:27" x14ac:dyDescent="0.25">
      <c r="A203" s="162"/>
      <c r="B203" s="145"/>
      <c r="C203" s="23"/>
      <c r="D203" s="23">
        <v>13300</v>
      </c>
    </row>
    <row r="204" spans="1:27" x14ac:dyDescent="0.25">
      <c r="A204" s="163"/>
      <c r="B204" s="146"/>
      <c r="C204" s="28"/>
      <c r="D204" s="28">
        <v>3550</v>
      </c>
    </row>
    <row r="205" spans="1:27" x14ac:dyDescent="0.25">
      <c r="A205" s="162"/>
      <c r="B205" s="145"/>
      <c r="C205" s="23"/>
      <c r="D205" s="23">
        <v>6747</v>
      </c>
      <c r="Z205" s="21"/>
      <c r="AA205" s="22"/>
    </row>
    <row r="206" spans="1:27" x14ac:dyDescent="0.25">
      <c r="A206" s="163"/>
      <c r="B206" s="146"/>
      <c r="C206" s="28"/>
      <c r="D206" s="28">
        <v>8008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6A5F0-44B2-4737-B33E-F9471D79560C}">
  <sheetPr>
    <pageSetUpPr fitToPage="1"/>
  </sheetPr>
  <dimension ref="A1:BO28"/>
  <sheetViews>
    <sheetView zoomScaleNormal="100" workbookViewId="0">
      <selection activeCell="AI8" sqref="AI8:AR8"/>
    </sheetView>
  </sheetViews>
  <sheetFormatPr defaultColWidth="8.85546875" defaultRowHeight="15" x14ac:dyDescent="0.25"/>
  <cols>
    <col min="1" max="1" width="1.140625" style="36" customWidth="1"/>
    <col min="2" max="56" width="2.7109375" style="36" customWidth="1"/>
    <col min="57" max="57" width="0.7109375" style="36" customWidth="1"/>
    <col min="58" max="58" width="2.7109375" style="36" customWidth="1"/>
    <col min="59" max="59" width="27.7109375" style="36" hidden="1" customWidth="1"/>
    <col min="60" max="60" width="35.7109375" style="36" hidden="1" customWidth="1"/>
    <col min="61" max="61" width="27.5703125" style="36" hidden="1" customWidth="1"/>
    <col min="62" max="62" width="31.7109375" style="36" hidden="1" customWidth="1"/>
    <col min="63" max="63" width="8.85546875" style="36" hidden="1" customWidth="1"/>
    <col min="64" max="64" width="73.7109375" style="36" bestFit="1" customWidth="1"/>
    <col min="65" max="16384" width="8.85546875" style="36"/>
  </cols>
  <sheetData>
    <row r="1" spans="1:64" ht="21" customHeight="1" x14ac:dyDescent="0.25">
      <c r="A1" s="37"/>
      <c r="B1" s="37"/>
      <c r="C1" s="37"/>
      <c r="D1" s="37"/>
      <c r="E1" s="37"/>
      <c r="F1" s="37"/>
      <c r="G1" s="308" t="s">
        <v>0</v>
      </c>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c r="AJ1" s="308"/>
      <c r="AK1" s="39"/>
      <c r="AL1" s="39"/>
      <c r="AM1" s="39"/>
      <c r="AN1" s="39"/>
      <c r="AO1" s="39"/>
      <c r="AP1" s="39"/>
      <c r="AQ1" s="309" t="str">
        <f>(IF('Programmatic Summary'!H7="","",'Programmatic Summary'!H7))</f>
        <v/>
      </c>
      <c r="AR1" s="309"/>
      <c r="AS1" s="309"/>
      <c r="AT1" s="309"/>
      <c r="AU1" s="309"/>
      <c r="AV1" s="309"/>
      <c r="AW1" s="309"/>
      <c r="AX1" s="309"/>
      <c r="AY1" s="309"/>
      <c r="AZ1" s="309"/>
      <c r="BA1" s="309"/>
      <c r="BB1" s="309"/>
      <c r="BC1" s="309"/>
      <c r="BD1" s="309"/>
      <c r="BE1" s="82"/>
    </row>
    <row r="2" spans="1:64" ht="18.75" customHeight="1" x14ac:dyDescent="0.25">
      <c r="A2" s="37"/>
      <c r="B2" s="37"/>
      <c r="C2" s="37"/>
      <c r="D2" s="37"/>
      <c r="E2" s="37"/>
      <c r="F2" s="37"/>
      <c r="G2" s="310" t="s">
        <v>351</v>
      </c>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c r="BA2" s="310"/>
      <c r="BB2" s="310"/>
      <c r="BC2" s="310"/>
      <c r="BD2" s="310"/>
      <c r="BE2" s="37"/>
    </row>
    <row r="3" spans="1:64" ht="3.6" customHeight="1" x14ac:dyDescent="0.25">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row>
    <row r="4" spans="1:64" ht="35.25" customHeight="1" x14ac:dyDescent="0.25">
      <c r="A4" s="37"/>
      <c r="B4" s="37"/>
      <c r="C4" s="37"/>
      <c r="D4" s="37"/>
      <c r="E4" s="37"/>
      <c r="F4" s="42"/>
      <c r="G4" s="311" t="s">
        <v>108</v>
      </c>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c r="AG4" s="311"/>
      <c r="AH4" s="42"/>
      <c r="AI4" s="42"/>
      <c r="AJ4" s="42"/>
      <c r="AK4" s="42"/>
      <c r="AL4" s="42"/>
      <c r="AM4" s="42"/>
      <c r="AN4" s="42"/>
      <c r="AO4" s="42"/>
      <c r="AP4" s="37"/>
      <c r="AQ4" s="37"/>
      <c r="AR4" s="37"/>
      <c r="AS4" s="37"/>
      <c r="AT4" s="37"/>
      <c r="AU4" s="37"/>
      <c r="AV4" s="37"/>
      <c r="AW4" s="37"/>
      <c r="AX4" s="37"/>
      <c r="AY4" s="37"/>
      <c r="AZ4" s="37"/>
      <c r="BA4" s="37"/>
      <c r="BB4" s="37"/>
      <c r="BC4" s="37"/>
      <c r="BD4" s="37"/>
      <c r="BE4" s="37"/>
    </row>
    <row r="5" spans="1:64" ht="6.75" customHeight="1" thickBot="1" x14ac:dyDescent="0.3">
      <c r="A5" s="37"/>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37"/>
    </row>
    <row r="6" spans="1:64" ht="19.5" thickBot="1" x14ac:dyDescent="0.3">
      <c r="A6" s="37"/>
      <c r="B6" s="313" t="s">
        <v>135</v>
      </c>
      <c r="C6" s="314"/>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c r="AN6" s="314"/>
      <c r="AO6" s="314"/>
      <c r="AP6" s="314"/>
      <c r="AQ6" s="314"/>
      <c r="AR6" s="314"/>
      <c r="AS6" s="314"/>
      <c r="AT6" s="314"/>
      <c r="AU6" s="314"/>
      <c r="AV6" s="314"/>
      <c r="AW6" s="314"/>
      <c r="AX6" s="314"/>
      <c r="AY6" s="314"/>
      <c r="AZ6" s="314"/>
      <c r="BA6" s="314"/>
      <c r="BB6" s="314"/>
      <c r="BC6" s="314"/>
      <c r="BD6" s="315"/>
      <c r="BE6" s="37"/>
    </row>
    <row r="7" spans="1:64" s="60" customFormat="1" ht="45" customHeight="1" thickBot="1" x14ac:dyDescent="0.3">
      <c r="A7" s="59"/>
      <c r="B7" s="303" t="s">
        <v>109</v>
      </c>
      <c r="C7" s="301"/>
      <c r="D7" s="301"/>
      <c r="E7" s="301"/>
      <c r="F7" s="304"/>
      <c r="G7" s="300" t="s">
        <v>348</v>
      </c>
      <c r="H7" s="301"/>
      <c r="I7" s="301"/>
      <c r="J7" s="301"/>
      <c r="K7" s="301"/>
      <c r="L7" s="301" t="s">
        <v>349</v>
      </c>
      <c r="M7" s="301"/>
      <c r="N7" s="301"/>
      <c r="O7" s="301"/>
      <c r="P7" s="301"/>
      <c r="Q7" s="301" t="s">
        <v>350</v>
      </c>
      <c r="R7" s="301"/>
      <c r="S7" s="301"/>
      <c r="T7" s="301"/>
      <c r="U7" s="301" t="s">
        <v>127</v>
      </c>
      <c r="V7" s="301"/>
      <c r="W7" s="301"/>
      <c r="X7" s="301"/>
      <c r="Y7" s="301" t="s">
        <v>124</v>
      </c>
      <c r="Z7" s="301"/>
      <c r="AA7" s="301"/>
      <c r="AB7" s="301"/>
      <c r="AC7" s="301"/>
      <c r="AD7" s="301"/>
      <c r="AE7" s="301"/>
      <c r="AF7" s="301"/>
      <c r="AG7" s="301"/>
      <c r="AH7" s="301"/>
      <c r="AI7" s="301" t="s">
        <v>126</v>
      </c>
      <c r="AJ7" s="301"/>
      <c r="AK7" s="301"/>
      <c r="AL7" s="301"/>
      <c r="AM7" s="301"/>
      <c r="AN7" s="301"/>
      <c r="AO7" s="301"/>
      <c r="AP7" s="301"/>
      <c r="AQ7" s="301"/>
      <c r="AR7" s="301"/>
      <c r="AS7" s="301" t="s">
        <v>125</v>
      </c>
      <c r="AT7" s="301"/>
      <c r="AU7" s="301"/>
      <c r="AV7" s="301"/>
      <c r="AW7" s="301"/>
      <c r="AX7" s="301"/>
      <c r="AY7" s="301"/>
      <c r="AZ7" s="301"/>
      <c r="BA7" s="301"/>
      <c r="BB7" s="301"/>
      <c r="BC7" s="301"/>
      <c r="BD7" s="304"/>
      <c r="BE7" s="59"/>
      <c r="BG7" s="60" t="s">
        <v>128</v>
      </c>
      <c r="BH7" s="60" t="s">
        <v>129</v>
      </c>
      <c r="BI7" s="84" t="s">
        <v>134</v>
      </c>
      <c r="BJ7" s="60" t="s">
        <v>136</v>
      </c>
      <c r="BK7" s="60" t="s">
        <v>346</v>
      </c>
    </row>
    <row r="8" spans="1:64" s="84" customFormat="1" x14ac:dyDescent="0.25">
      <c r="A8" s="38"/>
      <c r="B8" s="305" t="s">
        <v>110</v>
      </c>
      <c r="C8" s="306"/>
      <c r="D8" s="306"/>
      <c r="E8" s="306"/>
      <c r="F8" s="307"/>
      <c r="G8" s="302"/>
      <c r="H8" s="293"/>
      <c r="I8" s="293"/>
      <c r="J8" s="293"/>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3"/>
      <c r="AP8" s="293"/>
      <c r="AQ8" s="293"/>
      <c r="AR8" s="293"/>
      <c r="AS8" s="293"/>
      <c r="AT8" s="293"/>
      <c r="AU8" s="293"/>
      <c r="AV8" s="293"/>
      <c r="AW8" s="293"/>
      <c r="AX8" s="293"/>
      <c r="AY8" s="293"/>
      <c r="AZ8" s="293"/>
      <c r="BA8" s="293"/>
      <c r="BB8" s="293"/>
      <c r="BC8" s="293"/>
      <c r="BD8" s="312"/>
      <c r="BE8" s="37"/>
      <c r="BG8" s="84" t="s">
        <v>450</v>
      </c>
      <c r="BH8" s="84" t="s">
        <v>130</v>
      </c>
      <c r="BI8" s="84" t="s">
        <v>133</v>
      </c>
      <c r="BJ8" s="84" t="s">
        <v>137</v>
      </c>
      <c r="BK8" s="84" t="s">
        <v>347</v>
      </c>
      <c r="BL8" s="165" t="str">
        <f>IF(AI8="","",IF(AI8="Assignment Grading", "PLEASE ATTACH RESULTS TO REPORT SUBMISSION","PLEASE COMPLETE 'SAFE STUDENT EVALUATION RESULTS' TAB"))</f>
        <v/>
      </c>
    </row>
    <row r="9" spans="1:64" s="84" customFormat="1" x14ac:dyDescent="0.25">
      <c r="A9" s="38"/>
      <c r="B9" s="294" t="s">
        <v>111</v>
      </c>
      <c r="C9" s="295"/>
      <c r="D9" s="295"/>
      <c r="E9" s="295"/>
      <c r="F9" s="296"/>
      <c r="G9" s="292"/>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4"/>
      <c r="AU9" s="284"/>
      <c r="AV9" s="284"/>
      <c r="AW9" s="284"/>
      <c r="AX9" s="284"/>
      <c r="AY9" s="284"/>
      <c r="AZ9" s="284"/>
      <c r="BA9" s="284"/>
      <c r="BB9" s="284"/>
      <c r="BC9" s="284"/>
      <c r="BD9" s="285"/>
      <c r="BE9" s="37"/>
      <c r="BG9" s="84" t="s">
        <v>451</v>
      </c>
      <c r="BI9" s="60" t="s">
        <v>131</v>
      </c>
      <c r="BJ9" s="84" t="s">
        <v>138</v>
      </c>
      <c r="BL9" s="165" t="str">
        <f t="shared" ref="BL9:BL21" si="0">IF(AI9="","",IF(AI9="Assignment Grading", "PLEASE ATTACH RESULTS TO REPORT SUBMISSION","PLEASE COMPLETE 'SAFE STUDENT EVALUATION RESULTS' TAB"))</f>
        <v/>
      </c>
    </row>
    <row r="10" spans="1:64" s="84" customFormat="1" x14ac:dyDescent="0.25">
      <c r="A10" s="38"/>
      <c r="B10" s="294" t="s">
        <v>112</v>
      </c>
      <c r="C10" s="295"/>
      <c r="D10" s="295"/>
      <c r="E10" s="295"/>
      <c r="F10" s="296"/>
      <c r="G10" s="290"/>
      <c r="H10" s="286"/>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6"/>
      <c r="AJ10" s="286"/>
      <c r="AK10" s="286"/>
      <c r="AL10" s="286"/>
      <c r="AM10" s="286"/>
      <c r="AN10" s="286"/>
      <c r="AO10" s="286"/>
      <c r="AP10" s="286"/>
      <c r="AQ10" s="286"/>
      <c r="AR10" s="286"/>
      <c r="AS10" s="286"/>
      <c r="AT10" s="286"/>
      <c r="AU10" s="286"/>
      <c r="AV10" s="286"/>
      <c r="AW10" s="286"/>
      <c r="AX10" s="286"/>
      <c r="AY10" s="286"/>
      <c r="AZ10" s="286"/>
      <c r="BA10" s="286"/>
      <c r="BB10" s="286"/>
      <c r="BC10" s="286"/>
      <c r="BD10" s="287"/>
      <c r="BE10" s="37"/>
      <c r="BG10" s="84" t="s">
        <v>452</v>
      </c>
      <c r="BI10" s="84" t="s">
        <v>132</v>
      </c>
      <c r="BJ10" s="84" t="s">
        <v>139</v>
      </c>
      <c r="BL10" s="165" t="str">
        <f t="shared" si="0"/>
        <v/>
      </c>
    </row>
    <row r="11" spans="1:64" s="84" customFormat="1" x14ac:dyDescent="0.25">
      <c r="A11" s="38"/>
      <c r="B11" s="294" t="s">
        <v>113</v>
      </c>
      <c r="C11" s="295"/>
      <c r="D11" s="295"/>
      <c r="E11" s="295"/>
      <c r="F11" s="296"/>
      <c r="G11" s="292"/>
      <c r="H11" s="284"/>
      <c r="I11" s="284"/>
      <c r="J11" s="284"/>
      <c r="K11" s="284"/>
      <c r="L11" s="284"/>
      <c r="M11" s="284"/>
      <c r="N11" s="284"/>
      <c r="O11" s="284"/>
      <c r="P11" s="284"/>
      <c r="Q11" s="284"/>
      <c r="R11" s="284"/>
      <c r="S11" s="284"/>
      <c r="T11" s="284"/>
      <c r="U11" s="284"/>
      <c r="V11" s="284"/>
      <c r="W11" s="284"/>
      <c r="X11" s="284"/>
      <c r="Y11" s="284"/>
      <c r="Z11" s="284"/>
      <c r="AA11" s="284"/>
      <c r="AB11" s="284"/>
      <c r="AC11" s="284"/>
      <c r="AD11" s="284"/>
      <c r="AE11" s="284"/>
      <c r="AF11" s="284"/>
      <c r="AG11" s="284"/>
      <c r="AH11" s="284"/>
      <c r="AI11" s="284"/>
      <c r="AJ11" s="284"/>
      <c r="AK11" s="284"/>
      <c r="AL11" s="284"/>
      <c r="AM11" s="284"/>
      <c r="AN11" s="284"/>
      <c r="AO11" s="284"/>
      <c r="AP11" s="284"/>
      <c r="AQ11" s="284"/>
      <c r="AR11" s="284"/>
      <c r="AS11" s="284"/>
      <c r="AT11" s="284"/>
      <c r="AU11" s="284"/>
      <c r="AV11" s="284"/>
      <c r="AW11" s="284"/>
      <c r="AX11" s="284"/>
      <c r="AY11" s="284"/>
      <c r="AZ11" s="284"/>
      <c r="BA11" s="284"/>
      <c r="BB11" s="284"/>
      <c r="BC11" s="284"/>
      <c r="BD11" s="285"/>
      <c r="BE11" s="37"/>
      <c r="BJ11" s="84" t="s">
        <v>140</v>
      </c>
      <c r="BL11" s="165" t="str">
        <f t="shared" si="0"/>
        <v/>
      </c>
    </row>
    <row r="12" spans="1:64" s="84" customFormat="1" x14ac:dyDescent="0.25">
      <c r="A12" s="38"/>
      <c r="B12" s="294" t="s">
        <v>114</v>
      </c>
      <c r="C12" s="295"/>
      <c r="D12" s="295"/>
      <c r="E12" s="295"/>
      <c r="F12" s="296"/>
      <c r="G12" s="290"/>
      <c r="H12" s="286"/>
      <c r="I12" s="286"/>
      <c r="J12" s="286"/>
      <c r="K12" s="286"/>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286"/>
      <c r="AT12" s="286"/>
      <c r="AU12" s="286"/>
      <c r="AV12" s="286"/>
      <c r="AW12" s="286"/>
      <c r="AX12" s="286"/>
      <c r="AY12" s="286"/>
      <c r="AZ12" s="286"/>
      <c r="BA12" s="286"/>
      <c r="BB12" s="286"/>
      <c r="BC12" s="286"/>
      <c r="BD12" s="287"/>
      <c r="BE12" s="37"/>
      <c r="BG12" s="36"/>
      <c r="BJ12" s="84" t="s">
        <v>141</v>
      </c>
      <c r="BL12" s="165" t="str">
        <f t="shared" si="0"/>
        <v/>
      </c>
    </row>
    <row r="13" spans="1:64" s="84" customFormat="1" x14ac:dyDescent="0.25">
      <c r="A13" s="38"/>
      <c r="B13" s="294" t="s">
        <v>115</v>
      </c>
      <c r="C13" s="295"/>
      <c r="D13" s="295"/>
      <c r="E13" s="295"/>
      <c r="F13" s="296"/>
      <c r="G13" s="292"/>
      <c r="H13" s="284"/>
      <c r="I13" s="284"/>
      <c r="J13" s="284"/>
      <c r="K13" s="284"/>
      <c r="L13" s="284"/>
      <c r="M13" s="284"/>
      <c r="N13" s="284"/>
      <c r="O13" s="284"/>
      <c r="P13" s="284"/>
      <c r="Q13" s="284"/>
      <c r="R13" s="284"/>
      <c r="S13" s="284"/>
      <c r="T13" s="284"/>
      <c r="U13" s="284"/>
      <c r="V13" s="284"/>
      <c r="W13" s="284"/>
      <c r="X13" s="284"/>
      <c r="Y13" s="284"/>
      <c r="Z13" s="284"/>
      <c r="AA13" s="284"/>
      <c r="AB13" s="284"/>
      <c r="AC13" s="284"/>
      <c r="AD13" s="284"/>
      <c r="AE13" s="284"/>
      <c r="AF13" s="284"/>
      <c r="AG13" s="284"/>
      <c r="AH13" s="284"/>
      <c r="AI13" s="284"/>
      <c r="AJ13" s="284"/>
      <c r="AK13" s="284"/>
      <c r="AL13" s="284"/>
      <c r="AM13" s="284"/>
      <c r="AN13" s="284"/>
      <c r="AO13" s="284"/>
      <c r="AP13" s="284"/>
      <c r="AQ13" s="284"/>
      <c r="AR13" s="284"/>
      <c r="AS13" s="284"/>
      <c r="AT13" s="284"/>
      <c r="AU13" s="284"/>
      <c r="AV13" s="284"/>
      <c r="AW13" s="284"/>
      <c r="AX13" s="284"/>
      <c r="AY13" s="284"/>
      <c r="AZ13" s="284"/>
      <c r="BA13" s="284"/>
      <c r="BB13" s="284"/>
      <c r="BC13" s="284"/>
      <c r="BD13" s="285"/>
      <c r="BE13" s="37"/>
      <c r="BG13" s="36"/>
      <c r="BH13" s="36"/>
      <c r="BI13" s="36"/>
      <c r="BJ13" s="84" t="s">
        <v>142</v>
      </c>
      <c r="BL13" s="165" t="str">
        <f t="shared" si="0"/>
        <v/>
      </c>
    </row>
    <row r="14" spans="1:64" x14ac:dyDescent="0.25">
      <c r="A14" s="37"/>
      <c r="B14" s="294" t="s">
        <v>116</v>
      </c>
      <c r="C14" s="295"/>
      <c r="D14" s="295"/>
      <c r="E14" s="295"/>
      <c r="F14" s="296"/>
      <c r="G14" s="290"/>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6"/>
      <c r="AH14" s="286"/>
      <c r="AI14" s="286"/>
      <c r="AJ14" s="286"/>
      <c r="AK14" s="286"/>
      <c r="AL14" s="286"/>
      <c r="AM14" s="286"/>
      <c r="AN14" s="286"/>
      <c r="AO14" s="286"/>
      <c r="AP14" s="286"/>
      <c r="AQ14" s="286"/>
      <c r="AR14" s="286"/>
      <c r="AS14" s="286"/>
      <c r="AT14" s="286"/>
      <c r="AU14" s="286"/>
      <c r="AV14" s="286"/>
      <c r="AW14" s="286"/>
      <c r="AX14" s="286"/>
      <c r="AY14" s="286"/>
      <c r="AZ14" s="286"/>
      <c r="BA14" s="286"/>
      <c r="BB14" s="286"/>
      <c r="BC14" s="286"/>
      <c r="BD14" s="287"/>
      <c r="BE14" s="85"/>
      <c r="BF14" s="62"/>
      <c r="BJ14" s="36" t="s">
        <v>143</v>
      </c>
      <c r="BL14" s="165" t="str">
        <f t="shared" si="0"/>
        <v/>
      </c>
    </row>
    <row r="15" spans="1:64" x14ac:dyDescent="0.25">
      <c r="A15" s="37"/>
      <c r="B15" s="294" t="s">
        <v>117</v>
      </c>
      <c r="C15" s="295"/>
      <c r="D15" s="295"/>
      <c r="E15" s="295"/>
      <c r="F15" s="296"/>
      <c r="G15" s="292"/>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c r="BD15" s="285"/>
      <c r="BE15" s="85"/>
      <c r="BJ15" s="36" t="s">
        <v>144</v>
      </c>
      <c r="BL15" s="165" t="str">
        <f t="shared" si="0"/>
        <v/>
      </c>
    </row>
    <row r="16" spans="1:64" x14ac:dyDescent="0.25">
      <c r="A16" s="37"/>
      <c r="B16" s="294" t="s">
        <v>118</v>
      </c>
      <c r="C16" s="295"/>
      <c r="D16" s="295"/>
      <c r="E16" s="295"/>
      <c r="F16" s="296"/>
      <c r="G16" s="290"/>
      <c r="H16" s="286"/>
      <c r="I16" s="286"/>
      <c r="J16" s="286"/>
      <c r="K16" s="286"/>
      <c r="L16" s="286"/>
      <c r="M16" s="286"/>
      <c r="N16" s="286"/>
      <c r="O16" s="286"/>
      <c r="P16" s="286"/>
      <c r="Q16" s="286"/>
      <c r="R16" s="286"/>
      <c r="S16" s="286"/>
      <c r="T16" s="286"/>
      <c r="U16" s="286"/>
      <c r="V16" s="286"/>
      <c r="W16" s="286"/>
      <c r="X16" s="286"/>
      <c r="Y16" s="286"/>
      <c r="Z16" s="286"/>
      <c r="AA16" s="286"/>
      <c r="AB16" s="286"/>
      <c r="AC16" s="286"/>
      <c r="AD16" s="286"/>
      <c r="AE16" s="286"/>
      <c r="AF16" s="286"/>
      <c r="AG16" s="286"/>
      <c r="AH16" s="286"/>
      <c r="AI16" s="286"/>
      <c r="AJ16" s="286"/>
      <c r="AK16" s="286"/>
      <c r="AL16" s="286"/>
      <c r="AM16" s="286"/>
      <c r="AN16" s="286"/>
      <c r="AO16" s="286"/>
      <c r="AP16" s="286"/>
      <c r="AQ16" s="286"/>
      <c r="AR16" s="286"/>
      <c r="AS16" s="286"/>
      <c r="AT16" s="286"/>
      <c r="AU16" s="286"/>
      <c r="AV16" s="286"/>
      <c r="AW16" s="286"/>
      <c r="AX16" s="286"/>
      <c r="AY16" s="286"/>
      <c r="AZ16" s="286"/>
      <c r="BA16" s="286"/>
      <c r="BB16" s="286"/>
      <c r="BC16" s="286"/>
      <c r="BD16" s="287"/>
      <c r="BE16" s="85"/>
      <c r="BJ16" s="36" t="s">
        <v>145</v>
      </c>
      <c r="BL16" s="165" t="str">
        <f t="shared" si="0"/>
        <v/>
      </c>
    </row>
    <row r="17" spans="1:67" x14ac:dyDescent="0.25">
      <c r="A17" s="37"/>
      <c r="B17" s="294" t="s">
        <v>119</v>
      </c>
      <c r="C17" s="295"/>
      <c r="D17" s="295"/>
      <c r="E17" s="295"/>
      <c r="F17" s="296"/>
      <c r="G17" s="292"/>
      <c r="H17" s="284"/>
      <c r="I17" s="284"/>
      <c r="J17" s="284"/>
      <c r="K17" s="284"/>
      <c r="L17" s="284"/>
      <c r="M17" s="284"/>
      <c r="N17" s="284"/>
      <c r="O17" s="284"/>
      <c r="P17" s="284"/>
      <c r="Q17" s="284"/>
      <c r="R17" s="284"/>
      <c r="S17" s="284"/>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5"/>
      <c r="BE17" s="85"/>
      <c r="BJ17" s="36" t="s">
        <v>146</v>
      </c>
      <c r="BL17" s="165" t="str">
        <f t="shared" si="0"/>
        <v/>
      </c>
    </row>
    <row r="18" spans="1:67" x14ac:dyDescent="0.25">
      <c r="A18" s="37"/>
      <c r="B18" s="294" t="s">
        <v>120</v>
      </c>
      <c r="C18" s="295"/>
      <c r="D18" s="295"/>
      <c r="E18" s="295"/>
      <c r="F18" s="296"/>
      <c r="G18" s="290"/>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6"/>
      <c r="AT18" s="286"/>
      <c r="AU18" s="286"/>
      <c r="AV18" s="286"/>
      <c r="AW18" s="286"/>
      <c r="AX18" s="286"/>
      <c r="AY18" s="286"/>
      <c r="AZ18" s="286"/>
      <c r="BA18" s="286"/>
      <c r="BB18" s="286"/>
      <c r="BC18" s="286"/>
      <c r="BD18" s="287"/>
      <c r="BE18" s="85"/>
      <c r="BJ18" s="36" t="s">
        <v>147</v>
      </c>
      <c r="BL18" s="165" t="str">
        <f t="shared" si="0"/>
        <v/>
      </c>
    </row>
    <row r="19" spans="1:67" x14ac:dyDescent="0.25">
      <c r="A19" s="37"/>
      <c r="B19" s="294" t="s">
        <v>121</v>
      </c>
      <c r="C19" s="295"/>
      <c r="D19" s="295"/>
      <c r="E19" s="295"/>
      <c r="F19" s="296"/>
      <c r="G19" s="292"/>
      <c r="H19" s="284"/>
      <c r="I19" s="284"/>
      <c r="J19" s="284"/>
      <c r="K19" s="284"/>
      <c r="L19" s="284"/>
      <c r="M19" s="284"/>
      <c r="N19" s="284"/>
      <c r="O19" s="284"/>
      <c r="P19" s="284"/>
      <c r="Q19" s="284"/>
      <c r="R19" s="284"/>
      <c r="S19" s="284"/>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5"/>
      <c r="BE19" s="85"/>
      <c r="BJ19" s="36" t="s">
        <v>148</v>
      </c>
      <c r="BL19" s="165" t="str">
        <f t="shared" si="0"/>
        <v/>
      </c>
    </row>
    <row r="20" spans="1:67" x14ac:dyDescent="0.25">
      <c r="A20" s="37"/>
      <c r="B20" s="294" t="s">
        <v>122</v>
      </c>
      <c r="C20" s="295"/>
      <c r="D20" s="295"/>
      <c r="E20" s="295"/>
      <c r="F20" s="296"/>
      <c r="G20" s="290"/>
      <c r="H20" s="286"/>
      <c r="I20" s="286"/>
      <c r="J20" s="286"/>
      <c r="K20" s="286"/>
      <c r="L20" s="286"/>
      <c r="M20" s="286"/>
      <c r="N20" s="286"/>
      <c r="O20" s="286"/>
      <c r="P20" s="286"/>
      <c r="Q20" s="286"/>
      <c r="R20" s="286"/>
      <c r="S20" s="286"/>
      <c r="T20" s="286"/>
      <c r="U20" s="286"/>
      <c r="V20" s="286"/>
      <c r="W20" s="286"/>
      <c r="X20" s="286"/>
      <c r="Y20" s="286"/>
      <c r="Z20" s="286"/>
      <c r="AA20" s="286"/>
      <c r="AB20" s="286"/>
      <c r="AC20" s="286"/>
      <c r="AD20" s="286"/>
      <c r="AE20" s="286"/>
      <c r="AF20" s="286"/>
      <c r="AG20" s="286"/>
      <c r="AH20" s="286"/>
      <c r="AI20" s="286"/>
      <c r="AJ20" s="286"/>
      <c r="AK20" s="286"/>
      <c r="AL20" s="286"/>
      <c r="AM20" s="286"/>
      <c r="AN20" s="286"/>
      <c r="AO20" s="286"/>
      <c r="AP20" s="286"/>
      <c r="AQ20" s="286"/>
      <c r="AR20" s="286"/>
      <c r="AS20" s="286"/>
      <c r="AT20" s="286"/>
      <c r="AU20" s="286"/>
      <c r="AV20" s="286"/>
      <c r="AW20" s="286"/>
      <c r="AX20" s="286"/>
      <c r="AY20" s="286"/>
      <c r="AZ20" s="286"/>
      <c r="BA20" s="286"/>
      <c r="BB20" s="286"/>
      <c r="BC20" s="286"/>
      <c r="BD20" s="287"/>
      <c r="BE20" s="85"/>
      <c r="BJ20" s="36" t="s">
        <v>149</v>
      </c>
      <c r="BL20" s="165" t="str">
        <f t="shared" si="0"/>
        <v/>
      </c>
    </row>
    <row r="21" spans="1:67" ht="15.75" thickBot="1" x14ac:dyDescent="0.3">
      <c r="A21" s="37"/>
      <c r="B21" s="297" t="s">
        <v>123</v>
      </c>
      <c r="C21" s="298"/>
      <c r="D21" s="298"/>
      <c r="E21" s="298"/>
      <c r="F21" s="299"/>
      <c r="G21" s="288"/>
      <c r="H21" s="289"/>
      <c r="I21" s="289"/>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289"/>
      <c r="AP21" s="289"/>
      <c r="AQ21" s="289"/>
      <c r="AR21" s="289"/>
      <c r="AS21" s="289"/>
      <c r="AT21" s="289"/>
      <c r="AU21" s="289"/>
      <c r="AV21" s="289"/>
      <c r="AW21" s="289"/>
      <c r="AX21" s="289"/>
      <c r="AY21" s="289"/>
      <c r="AZ21" s="289"/>
      <c r="BA21" s="289"/>
      <c r="BB21" s="289"/>
      <c r="BC21" s="289"/>
      <c r="BD21" s="291"/>
      <c r="BE21" s="85"/>
      <c r="BG21" s="74"/>
      <c r="BJ21" s="36" t="s">
        <v>150</v>
      </c>
      <c r="BL21" s="165" t="str">
        <f t="shared" si="0"/>
        <v/>
      </c>
    </row>
    <row r="22" spans="1:67" ht="6.75" customHeight="1" x14ac:dyDescent="0.25">
      <c r="A22" s="37"/>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7"/>
      <c r="AH22" s="87"/>
      <c r="AI22" s="87"/>
      <c r="AJ22" s="87"/>
      <c r="AK22" s="87"/>
      <c r="AL22" s="87"/>
      <c r="AM22" s="87"/>
      <c r="AN22" s="87"/>
      <c r="AO22" s="87"/>
      <c r="AP22" s="87"/>
      <c r="AQ22" s="88"/>
      <c r="AR22" s="88"/>
      <c r="AS22" s="88"/>
      <c r="AT22" s="88"/>
      <c r="AU22" s="88"/>
      <c r="AV22" s="88"/>
      <c r="AW22" s="88"/>
      <c r="AX22" s="88"/>
      <c r="AY22" s="85"/>
      <c r="AZ22" s="85"/>
      <c r="BA22" s="85"/>
      <c r="BB22" s="85"/>
      <c r="BC22" s="85"/>
      <c r="BD22" s="85"/>
      <c r="BE22" s="37"/>
      <c r="BG22" s="73"/>
      <c r="BH22" s="74"/>
      <c r="BI22" s="74"/>
      <c r="BJ22" s="36" t="s">
        <v>151</v>
      </c>
    </row>
    <row r="23" spans="1:67" s="73" customFormat="1" x14ac:dyDescent="0.25">
      <c r="A23" s="72"/>
      <c r="B23" s="280"/>
      <c r="C23" s="280"/>
      <c r="D23" s="280"/>
      <c r="E23" s="280"/>
      <c r="F23" s="280"/>
      <c r="G23" s="280"/>
      <c r="H23" s="280"/>
      <c r="I23" s="280"/>
      <c r="J23" s="280"/>
      <c r="K23" s="280"/>
      <c r="L23" s="77"/>
      <c r="M23" s="77"/>
      <c r="N23" s="280"/>
      <c r="O23" s="280"/>
      <c r="P23" s="280"/>
      <c r="Q23" s="280"/>
      <c r="R23" s="280"/>
      <c r="S23" s="280"/>
      <c r="T23" s="280"/>
      <c r="U23" s="280"/>
      <c r="V23" s="280"/>
      <c r="W23" s="280"/>
      <c r="X23" s="280"/>
      <c r="Y23" s="77"/>
      <c r="Z23" s="77"/>
      <c r="AA23" s="280"/>
      <c r="AB23" s="280"/>
      <c r="AC23" s="280"/>
      <c r="AD23" s="280"/>
      <c r="AE23" s="280"/>
      <c r="AF23" s="280"/>
      <c r="AG23" s="280"/>
      <c r="AH23" s="280"/>
      <c r="AI23" s="280"/>
      <c r="AJ23" s="280"/>
      <c r="AK23" s="280"/>
      <c r="AL23" s="77"/>
      <c r="AM23" s="77"/>
      <c r="AN23" s="280"/>
      <c r="AO23" s="280"/>
      <c r="AP23" s="280"/>
      <c r="AQ23" s="280"/>
      <c r="AR23" s="280"/>
      <c r="AS23" s="280"/>
      <c r="AT23" s="280"/>
      <c r="AU23" s="280"/>
      <c r="AV23" s="78"/>
      <c r="AW23" s="72"/>
      <c r="AX23" s="72"/>
      <c r="AY23" s="72"/>
      <c r="AZ23" s="72"/>
      <c r="BA23" s="72"/>
      <c r="BB23" s="38" t="s">
        <v>153</v>
      </c>
      <c r="BC23" s="72"/>
      <c r="BD23" s="72"/>
      <c r="BE23" s="72"/>
      <c r="BJ23" s="74"/>
      <c r="BK23" s="74"/>
      <c r="BL23" s="74"/>
      <c r="BM23" s="74"/>
      <c r="BN23" s="74"/>
      <c r="BO23" s="74"/>
    </row>
    <row r="24" spans="1:67" s="73" customFormat="1" x14ac:dyDescent="0.25"/>
    <row r="25" spans="1:67" s="73" customFormat="1" x14ac:dyDescent="0.25"/>
    <row r="26" spans="1:67" s="73" customFormat="1" x14ac:dyDescent="0.25"/>
    <row r="27" spans="1:67" s="73" customFormat="1" x14ac:dyDescent="0.25">
      <c r="BG27" s="36"/>
    </row>
    <row r="28" spans="1:67" s="73" customFormat="1" x14ac:dyDescent="0.25">
      <c r="BG28" s="36"/>
      <c r="BH28" s="36"/>
      <c r="BI28" s="36"/>
    </row>
  </sheetData>
  <sheetProtection algorithmName="SHA-512" hashValue="A785qYhaxI6Ewlv6ZlbyLZJHY40SAVkMlgvzo3m0gGDjWmtMzmNWF6qeyqZ7/gHNkPwXiLf4cDoDbTzAOyfdQQ==" saltValue="2BXLGs5CCoXRqkidRLvAIQ==" spinCount="100000" sheet="1" selectLockedCells="1"/>
  <dataConsolidate/>
  <mergeCells count="129">
    <mergeCell ref="G1:AJ1"/>
    <mergeCell ref="AQ1:BD1"/>
    <mergeCell ref="G2:BD2"/>
    <mergeCell ref="G4:AG4"/>
    <mergeCell ref="AI7:AR7"/>
    <mergeCell ref="AS7:BD7"/>
    <mergeCell ref="AI8:AR8"/>
    <mergeCell ref="AS8:BD8"/>
    <mergeCell ref="Q7:T7"/>
    <mergeCell ref="L7:P7"/>
    <mergeCell ref="L8:P8"/>
    <mergeCell ref="Q8:T8"/>
    <mergeCell ref="U7:X7"/>
    <mergeCell ref="B6:BD6"/>
    <mergeCell ref="Y8:AH8"/>
    <mergeCell ref="Y7:AH7"/>
    <mergeCell ref="B19:F19"/>
    <mergeCell ref="B20:F20"/>
    <mergeCell ref="B21:F21"/>
    <mergeCell ref="G7:K7"/>
    <mergeCell ref="G8:K8"/>
    <mergeCell ref="B13:F13"/>
    <mergeCell ref="B14:F14"/>
    <mergeCell ref="B15:F15"/>
    <mergeCell ref="B16:F16"/>
    <mergeCell ref="B17:F17"/>
    <mergeCell ref="B18:F18"/>
    <mergeCell ref="B7:F7"/>
    <mergeCell ref="B8:F8"/>
    <mergeCell ref="B9:F9"/>
    <mergeCell ref="B10:F10"/>
    <mergeCell ref="B11:F11"/>
    <mergeCell ref="B12:F12"/>
    <mergeCell ref="G10:K10"/>
    <mergeCell ref="G16:K16"/>
    <mergeCell ref="G15:K15"/>
    <mergeCell ref="G18:K18"/>
    <mergeCell ref="G17:K17"/>
    <mergeCell ref="G19:K19"/>
    <mergeCell ref="L10:P10"/>
    <mergeCell ref="Q10:T10"/>
    <mergeCell ref="U10:X10"/>
    <mergeCell ref="G9:K9"/>
    <mergeCell ref="L9:P9"/>
    <mergeCell ref="Q9:T9"/>
    <mergeCell ref="U9:X9"/>
    <mergeCell ref="U8:X8"/>
    <mergeCell ref="G12:K12"/>
    <mergeCell ref="L12:P12"/>
    <mergeCell ref="Q12:T12"/>
    <mergeCell ref="U12:X12"/>
    <mergeCell ref="AS12:BD12"/>
    <mergeCell ref="G11:K11"/>
    <mergeCell ref="L11:P11"/>
    <mergeCell ref="Q11:T11"/>
    <mergeCell ref="U11:X11"/>
    <mergeCell ref="G14:K14"/>
    <mergeCell ref="L14:P14"/>
    <mergeCell ref="Q14:T14"/>
    <mergeCell ref="U14:X14"/>
    <mergeCell ref="Y13:AH13"/>
    <mergeCell ref="AI13:AR13"/>
    <mergeCell ref="AS13:BD13"/>
    <mergeCell ref="Y14:AH14"/>
    <mergeCell ref="AI14:AR14"/>
    <mergeCell ref="AS14:BD14"/>
    <mergeCell ref="G13:K13"/>
    <mergeCell ref="L13:P13"/>
    <mergeCell ref="Q13:T13"/>
    <mergeCell ref="U13:X13"/>
    <mergeCell ref="AI21:AR21"/>
    <mergeCell ref="AS21:BD21"/>
    <mergeCell ref="AS17:BD17"/>
    <mergeCell ref="Y18:AH18"/>
    <mergeCell ref="AI18:AR18"/>
    <mergeCell ref="AS18:BD18"/>
    <mergeCell ref="L17:P17"/>
    <mergeCell ref="Q17:T17"/>
    <mergeCell ref="U17:X17"/>
    <mergeCell ref="AS19:BD19"/>
    <mergeCell ref="Y20:AH20"/>
    <mergeCell ref="AI20:AR20"/>
    <mergeCell ref="AS20:BD20"/>
    <mergeCell ref="L19:P19"/>
    <mergeCell ref="Q19:T19"/>
    <mergeCell ref="U19:X19"/>
    <mergeCell ref="Y19:AH19"/>
    <mergeCell ref="AI19:AR19"/>
    <mergeCell ref="L18:P18"/>
    <mergeCell ref="Q18:T18"/>
    <mergeCell ref="U18:X18"/>
    <mergeCell ref="Y17:AH17"/>
    <mergeCell ref="AI17:AR17"/>
    <mergeCell ref="L16:P16"/>
    <mergeCell ref="Q16:T16"/>
    <mergeCell ref="U16:X16"/>
    <mergeCell ref="AS15:BD15"/>
    <mergeCell ref="Y16:AH16"/>
    <mergeCell ref="AI16:AR16"/>
    <mergeCell ref="AS16:BD16"/>
    <mergeCell ref="L15:P15"/>
    <mergeCell ref="Q15:T15"/>
    <mergeCell ref="U15:X15"/>
    <mergeCell ref="Y15:AH15"/>
    <mergeCell ref="AI15:AR15"/>
    <mergeCell ref="B23:K23"/>
    <mergeCell ref="N23:X23"/>
    <mergeCell ref="AA23:AK23"/>
    <mergeCell ref="AN23:AU23"/>
    <mergeCell ref="Y9:AH9"/>
    <mergeCell ref="AI9:AR9"/>
    <mergeCell ref="AS9:BD9"/>
    <mergeCell ref="Y10:AH10"/>
    <mergeCell ref="AI10:AR10"/>
    <mergeCell ref="AS10:BD10"/>
    <mergeCell ref="Y11:AH11"/>
    <mergeCell ref="AI11:AR11"/>
    <mergeCell ref="AS11:BD11"/>
    <mergeCell ref="Y12:AH12"/>
    <mergeCell ref="AI12:AR12"/>
    <mergeCell ref="G21:K21"/>
    <mergeCell ref="L21:P21"/>
    <mergeCell ref="Q21:T21"/>
    <mergeCell ref="U21:X21"/>
    <mergeCell ref="Y21:AH21"/>
    <mergeCell ref="G20:K20"/>
    <mergeCell ref="L20:P20"/>
    <mergeCell ref="Q20:T20"/>
    <mergeCell ref="U20:X20"/>
  </mergeCells>
  <phoneticPr fontId="23" type="noConversion"/>
  <dataValidations count="6">
    <dataValidation type="list" allowBlank="1" showInputMessage="1" showErrorMessage="1" sqref="M22:Q22" xr:uid="{74B822A2-63D7-4464-8470-12BD58EDDECD}">
      <formula1>#REF!</formula1>
    </dataValidation>
    <dataValidation type="whole" allowBlank="1" showInputMessage="1" showErrorMessage="1" sqref="G8:K21 Q8:T21" xr:uid="{AAA9499B-6128-483A-B136-B41FC03FEBBC}">
      <formula1>0</formula1>
      <formula2>1000</formula2>
    </dataValidation>
    <dataValidation type="decimal" allowBlank="1" showInputMessage="1" showErrorMessage="1" sqref="L8:P21" xr:uid="{57ECB50B-DD37-48E0-8BBF-4783D8563B34}">
      <formula1>0</formula1>
      <formula2>1000</formula2>
    </dataValidation>
    <dataValidation type="list" allowBlank="1" showInputMessage="1" showErrorMessage="1" sqref="Y8:Y21" xr:uid="{BAEA2222-BD90-4344-8331-3E1C5BCA0F58}">
      <formula1>$BI$7:$BI$10</formula1>
    </dataValidation>
    <dataValidation type="list" allowBlank="1" showInputMessage="1" showErrorMessage="1" sqref="AI8:AR21" xr:uid="{4C6A9739-1400-4ED4-A28F-EB33D2999B51}">
      <formula1>$BG$7:$BG$10</formula1>
    </dataValidation>
    <dataValidation type="list" allowBlank="1" showInputMessage="1" showErrorMessage="1" sqref="AS8:BD21" xr:uid="{993AAC6F-0762-4AAE-A4EC-348F9B8ABCC7}">
      <formula1>$BH$7:$BH$8</formula1>
    </dataValidation>
  </dataValidations>
  <pageMargins left="0.2" right="0.2" top="0.25" bottom="0.25" header="0.05" footer="0.05"/>
  <pageSetup scale="89" fitToHeight="0" orientation="landscape" cellComments="atEn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D0B1F-9C91-4810-BDCC-EE2FC2307B32}">
  <dimension ref="A1:AW40"/>
  <sheetViews>
    <sheetView workbookViewId="0">
      <selection activeCell="B20" sqref="B20:I20"/>
    </sheetView>
  </sheetViews>
  <sheetFormatPr defaultColWidth="8.85546875" defaultRowHeight="15" x14ac:dyDescent="0.25"/>
  <cols>
    <col min="1" max="1" width="0.5703125" style="36" customWidth="1"/>
    <col min="2" max="38" width="2.7109375" style="36" customWidth="1"/>
    <col min="39" max="39" width="0.85546875" style="36" customWidth="1"/>
    <col min="40" max="47" width="2.7109375" style="36" customWidth="1"/>
    <col min="48" max="48" width="24.140625" style="36" hidden="1" customWidth="1"/>
    <col min="49" max="49" width="24.85546875" style="36" hidden="1" customWidth="1"/>
    <col min="50" max="67" width="2.7109375" style="36" customWidth="1"/>
    <col min="68" max="70" width="8.85546875" style="36" customWidth="1"/>
    <col min="71" max="16384" width="8.85546875" style="36"/>
  </cols>
  <sheetData>
    <row r="1" spans="1:39" ht="21" x14ac:dyDescent="0.25">
      <c r="A1" s="37"/>
      <c r="B1" s="37"/>
      <c r="C1" s="37"/>
      <c r="D1" s="37"/>
      <c r="E1" s="37"/>
      <c r="F1" s="37"/>
      <c r="G1" s="39" t="s">
        <v>0</v>
      </c>
      <c r="H1" s="38"/>
      <c r="I1" s="38"/>
      <c r="J1" s="38"/>
      <c r="K1" s="38"/>
      <c r="L1" s="38"/>
      <c r="M1" s="38"/>
      <c r="N1" s="38"/>
      <c r="O1" s="38"/>
      <c r="P1" s="37"/>
      <c r="Q1" s="37"/>
      <c r="R1" s="37"/>
      <c r="S1" s="37"/>
      <c r="T1" s="37"/>
      <c r="U1" s="37"/>
      <c r="V1" s="37"/>
      <c r="W1" s="37"/>
      <c r="X1" s="37"/>
      <c r="Y1" s="37"/>
      <c r="Z1" s="37"/>
      <c r="AA1" s="37"/>
      <c r="AB1" s="37"/>
      <c r="AC1" s="37"/>
      <c r="AD1" s="37"/>
      <c r="AE1" s="37"/>
      <c r="AF1" s="37"/>
      <c r="AG1" s="37"/>
      <c r="AH1" s="37"/>
      <c r="AI1" s="37"/>
      <c r="AJ1" s="37"/>
      <c r="AK1" s="37"/>
      <c r="AL1" s="37"/>
      <c r="AM1" s="37"/>
    </row>
    <row r="2" spans="1:39" ht="18.75" x14ac:dyDescent="0.25">
      <c r="A2" s="37"/>
      <c r="B2" s="37"/>
      <c r="C2" s="37"/>
      <c r="D2" s="37"/>
      <c r="E2" s="37"/>
      <c r="F2" s="37"/>
      <c r="G2" s="40" t="s">
        <v>351</v>
      </c>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row>
    <row r="3" spans="1:39" ht="3.6" customHeight="1" x14ac:dyDescent="0.25">
      <c r="A3" s="37"/>
      <c r="B3" s="37"/>
      <c r="C3" s="37"/>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row>
    <row r="4" spans="1:39" ht="28.5" customHeight="1" x14ac:dyDescent="0.25">
      <c r="A4" s="37"/>
      <c r="B4" s="37"/>
      <c r="C4" s="37"/>
      <c r="D4" s="37"/>
      <c r="E4" s="37"/>
      <c r="F4" s="37"/>
      <c r="G4" s="42" t="s">
        <v>82</v>
      </c>
      <c r="H4" s="37"/>
      <c r="I4" s="37"/>
      <c r="J4" s="37"/>
      <c r="K4" s="37"/>
      <c r="L4" s="37"/>
      <c r="M4" s="37"/>
      <c r="N4" s="37"/>
      <c r="O4" s="37"/>
      <c r="P4" s="37"/>
      <c r="Q4" s="37"/>
      <c r="R4" s="37"/>
      <c r="S4" s="37"/>
      <c r="T4" s="37"/>
      <c r="U4" s="37"/>
      <c r="V4" s="37"/>
      <c r="W4" s="37"/>
      <c r="X4" s="37"/>
      <c r="Y4" s="37"/>
      <c r="Z4" s="37"/>
      <c r="AA4" s="37"/>
      <c r="AB4" s="37"/>
      <c r="AC4" s="37"/>
      <c r="AD4" s="37"/>
      <c r="AE4" s="37"/>
      <c r="AF4" s="318" t="str">
        <f>(IF('Programmatic Summary'!H7="","",'Programmatic Summary'!H7))</f>
        <v/>
      </c>
      <c r="AG4" s="318"/>
      <c r="AH4" s="318"/>
      <c r="AI4" s="318"/>
      <c r="AJ4" s="318"/>
      <c r="AK4" s="318"/>
      <c r="AL4" s="318"/>
      <c r="AM4" s="37"/>
    </row>
    <row r="5" spans="1:39" ht="6" customHeight="1" thickBot="1" x14ac:dyDescent="0.3">
      <c r="A5" s="37"/>
      <c r="B5" s="37"/>
      <c r="C5" s="37"/>
      <c r="D5" s="37"/>
      <c r="E5" s="37"/>
      <c r="F5" s="37"/>
      <c r="G5" s="42"/>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row>
    <row r="6" spans="1:39" ht="19.5" thickBot="1" x14ac:dyDescent="0.3">
      <c r="A6" s="37"/>
      <c r="B6" s="89"/>
      <c r="C6" s="89"/>
      <c r="D6" s="313" t="s">
        <v>101</v>
      </c>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5"/>
      <c r="AJ6" s="89"/>
      <c r="AK6" s="89"/>
      <c r="AL6" s="89"/>
      <c r="AM6" s="37"/>
    </row>
    <row r="7" spans="1:39" ht="89.25" customHeight="1" thickBot="1" x14ac:dyDescent="0.3">
      <c r="A7" s="37"/>
      <c r="B7" s="38"/>
      <c r="C7" s="38"/>
      <c r="D7" s="303" t="s">
        <v>84</v>
      </c>
      <c r="E7" s="301"/>
      <c r="F7" s="301"/>
      <c r="G7" s="301"/>
      <c r="H7" s="301"/>
      <c r="I7" s="301"/>
      <c r="J7" s="301"/>
      <c r="K7" s="301"/>
      <c r="L7" s="301"/>
      <c r="M7" s="301"/>
      <c r="N7" s="350"/>
      <c r="O7" s="344" t="s">
        <v>85</v>
      </c>
      <c r="P7" s="345"/>
      <c r="Q7" s="345"/>
      <c r="R7" s="332" t="s">
        <v>86</v>
      </c>
      <c r="S7" s="332"/>
      <c r="T7" s="333"/>
      <c r="U7" s="332" t="s">
        <v>87</v>
      </c>
      <c r="V7" s="332"/>
      <c r="W7" s="333"/>
      <c r="X7" s="332" t="s">
        <v>88</v>
      </c>
      <c r="Y7" s="332"/>
      <c r="Z7" s="333"/>
      <c r="AA7" s="332" t="s">
        <v>89</v>
      </c>
      <c r="AB7" s="332"/>
      <c r="AC7" s="333"/>
      <c r="AD7" s="332" t="s">
        <v>90</v>
      </c>
      <c r="AE7" s="332"/>
      <c r="AF7" s="333"/>
      <c r="AG7" s="332" t="s">
        <v>91</v>
      </c>
      <c r="AH7" s="332"/>
      <c r="AI7" s="335"/>
      <c r="AJ7" s="45"/>
      <c r="AK7" s="37"/>
      <c r="AL7" s="37"/>
      <c r="AM7" s="37"/>
    </row>
    <row r="8" spans="1:39" x14ac:dyDescent="0.25">
      <c r="A8" s="37"/>
      <c r="B8" s="37"/>
      <c r="C8" s="37"/>
      <c r="D8" s="346" t="s">
        <v>92</v>
      </c>
      <c r="E8" s="347"/>
      <c r="F8" s="347"/>
      <c r="G8" s="347"/>
      <c r="H8" s="347"/>
      <c r="I8" s="347"/>
      <c r="J8" s="347"/>
      <c r="K8" s="347"/>
      <c r="L8" s="347"/>
      <c r="M8" s="347"/>
      <c r="N8" s="348"/>
      <c r="O8" s="349"/>
      <c r="P8" s="334"/>
      <c r="Q8" s="334"/>
      <c r="R8" s="334"/>
      <c r="S8" s="334"/>
      <c r="T8" s="334"/>
      <c r="U8" s="334"/>
      <c r="V8" s="334"/>
      <c r="W8" s="334"/>
      <c r="X8" s="334"/>
      <c r="Y8" s="334"/>
      <c r="Z8" s="334"/>
      <c r="AA8" s="334"/>
      <c r="AB8" s="334"/>
      <c r="AC8" s="334"/>
      <c r="AD8" s="334"/>
      <c r="AE8" s="334"/>
      <c r="AF8" s="334"/>
      <c r="AG8" s="334"/>
      <c r="AH8" s="334"/>
      <c r="AI8" s="336"/>
      <c r="AJ8" s="37"/>
      <c r="AK8" s="37"/>
      <c r="AL8" s="37"/>
      <c r="AM8" s="37"/>
    </row>
    <row r="9" spans="1:39" x14ac:dyDescent="0.25">
      <c r="A9" s="37"/>
      <c r="B9" s="37"/>
      <c r="C9" s="37"/>
      <c r="D9" s="337" t="s">
        <v>93</v>
      </c>
      <c r="E9" s="338"/>
      <c r="F9" s="338"/>
      <c r="G9" s="338"/>
      <c r="H9" s="338"/>
      <c r="I9" s="338"/>
      <c r="J9" s="338"/>
      <c r="K9" s="338"/>
      <c r="L9" s="338"/>
      <c r="M9" s="338"/>
      <c r="N9" s="339"/>
      <c r="O9" s="331"/>
      <c r="P9" s="326"/>
      <c r="Q9" s="326"/>
      <c r="R9" s="326"/>
      <c r="S9" s="326"/>
      <c r="T9" s="326"/>
      <c r="U9" s="326"/>
      <c r="V9" s="326"/>
      <c r="W9" s="326"/>
      <c r="X9" s="326"/>
      <c r="Y9" s="326"/>
      <c r="Z9" s="326"/>
      <c r="AA9" s="326"/>
      <c r="AB9" s="326"/>
      <c r="AC9" s="326"/>
      <c r="AD9" s="326"/>
      <c r="AE9" s="326"/>
      <c r="AF9" s="326"/>
      <c r="AG9" s="326"/>
      <c r="AH9" s="326"/>
      <c r="AI9" s="327"/>
      <c r="AJ9" s="37"/>
      <c r="AK9" s="37"/>
      <c r="AL9" s="37"/>
      <c r="AM9" s="37"/>
    </row>
    <row r="10" spans="1:39" x14ac:dyDescent="0.25">
      <c r="A10" s="37"/>
      <c r="B10" s="37"/>
      <c r="C10" s="37"/>
      <c r="D10" s="337" t="s">
        <v>94</v>
      </c>
      <c r="E10" s="338"/>
      <c r="F10" s="338"/>
      <c r="G10" s="338"/>
      <c r="H10" s="338"/>
      <c r="I10" s="338"/>
      <c r="J10" s="338"/>
      <c r="K10" s="338"/>
      <c r="L10" s="338"/>
      <c r="M10" s="338"/>
      <c r="N10" s="339"/>
      <c r="O10" s="340"/>
      <c r="P10" s="328"/>
      <c r="Q10" s="328"/>
      <c r="R10" s="328"/>
      <c r="S10" s="328"/>
      <c r="T10" s="328"/>
      <c r="U10" s="328"/>
      <c r="V10" s="328"/>
      <c r="W10" s="328"/>
      <c r="X10" s="328"/>
      <c r="Y10" s="328"/>
      <c r="Z10" s="328"/>
      <c r="AA10" s="328"/>
      <c r="AB10" s="328"/>
      <c r="AC10" s="328"/>
      <c r="AD10" s="328"/>
      <c r="AE10" s="328"/>
      <c r="AF10" s="328"/>
      <c r="AG10" s="328"/>
      <c r="AH10" s="328"/>
      <c r="AI10" s="329"/>
      <c r="AJ10" s="37"/>
      <c r="AK10" s="37"/>
      <c r="AL10" s="37"/>
      <c r="AM10" s="37"/>
    </row>
    <row r="11" spans="1:39" x14ac:dyDescent="0.25">
      <c r="A11" s="37"/>
      <c r="B11" s="37"/>
      <c r="C11" s="37"/>
      <c r="D11" s="337" t="s">
        <v>95</v>
      </c>
      <c r="E11" s="338"/>
      <c r="F11" s="338"/>
      <c r="G11" s="338"/>
      <c r="H11" s="338"/>
      <c r="I11" s="338"/>
      <c r="J11" s="338"/>
      <c r="K11" s="338"/>
      <c r="L11" s="338"/>
      <c r="M11" s="338"/>
      <c r="N11" s="339"/>
      <c r="O11" s="331"/>
      <c r="P11" s="326"/>
      <c r="Q11" s="326"/>
      <c r="R11" s="326"/>
      <c r="S11" s="326"/>
      <c r="T11" s="326"/>
      <c r="U11" s="326"/>
      <c r="V11" s="326"/>
      <c r="W11" s="326"/>
      <c r="X11" s="326"/>
      <c r="Y11" s="326"/>
      <c r="Z11" s="326"/>
      <c r="AA11" s="326"/>
      <c r="AB11" s="326"/>
      <c r="AC11" s="326"/>
      <c r="AD11" s="326"/>
      <c r="AE11" s="326"/>
      <c r="AF11" s="326"/>
      <c r="AG11" s="326"/>
      <c r="AH11" s="326"/>
      <c r="AI11" s="327"/>
      <c r="AJ11" s="37"/>
      <c r="AK11" s="37"/>
      <c r="AL11" s="37"/>
      <c r="AM11" s="37"/>
    </row>
    <row r="12" spans="1:39" x14ac:dyDescent="0.25">
      <c r="A12" s="37"/>
      <c r="B12" s="37"/>
      <c r="C12" s="37"/>
      <c r="D12" s="337" t="s">
        <v>96</v>
      </c>
      <c r="E12" s="338"/>
      <c r="F12" s="338"/>
      <c r="G12" s="338"/>
      <c r="H12" s="338"/>
      <c r="I12" s="338"/>
      <c r="J12" s="338"/>
      <c r="K12" s="338"/>
      <c r="L12" s="338"/>
      <c r="M12" s="338"/>
      <c r="N12" s="339"/>
      <c r="O12" s="340"/>
      <c r="P12" s="328"/>
      <c r="Q12" s="328"/>
      <c r="R12" s="328"/>
      <c r="S12" s="328"/>
      <c r="T12" s="328"/>
      <c r="U12" s="328"/>
      <c r="V12" s="328"/>
      <c r="W12" s="328"/>
      <c r="X12" s="328"/>
      <c r="Y12" s="328"/>
      <c r="Z12" s="328"/>
      <c r="AA12" s="328"/>
      <c r="AB12" s="328"/>
      <c r="AC12" s="328"/>
      <c r="AD12" s="328"/>
      <c r="AE12" s="328"/>
      <c r="AF12" s="328"/>
      <c r="AG12" s="328"/>
      <c r="AH12" s="328"/>
      <c r="AI12" s="329"/>
      <c r="AJ12" s="37"/>
      <c r="AK12" s="37"/>
      <c r="AL12" s="37"/>
      <c r="AM12" s="37"/>
    </row>
    <row r="13" spans="1:39" x14ac:dyDescent="0.25">
      <c r="A13" s="37"/>
      <c r="B13" s="37"/>
      <c r="C13" s="37"/>
      <c r="D13" s="337" t="s">
        <v>97</v>
      </c>
      <c r="E13" s="338"/>
      <c r="F13" s="338"/>
      <c r="G13" s="338"/>
      <c r="H13" s="338"/>
      <c r="I13" s="338"/>
      <c r="J13" s="338"/>
      <c r="K13" s="338"/>
      <c r="L13" s="338"/>
      <c r="M13" s="338"/>
      <c r="N13" s="339"/>
      <c r="O13" s="331"/>
      <c r="P13" s="326"/>
      <c r="Q13" s="326"/>
      <c r="R13" s="326"/>
      <c r="S13" s="326"/>
      <c r="T13" s="326"/>
      <c r="U13" s="326"/>
      <c r="V13" s="326"/>
      <c r="W13" s="326"/>
      <c r="X13" s="326"/>
      <c r="Y13" s="326"/>
      <c r="Z13" s="326"/>
      <c r="AA13" s="326"/>
      <c r="AB13" s="326"/>
      <c r="AC13" s="326"/>
      <c r="AD13" s="326"/>
      <c r="AE13" s="326"/>
      <c r="AF13" s="326"/>
      <c r="AG13" s="326"/>
      <c r="AH13" s="326"/>
      <c r="AI13" s="327"/>
      <c r="AJ13" s="37"/>
      <c r="AK13" s="37"/>
      <c r="AL13" s="37"/>
      <c r="AM13" s="37"/>
    </row>
    <row r="14" spans="1:39" x14ac:dyDescent="0.25">
      <c r="A14" s="37"/>
      <c r="B14" s="37"/>
      <c r="C14" s="37"/>
      <c r="D14" s="337" t="s">
        <v>98</v>
      </c>
      <c r="E14" s="338"/>
      <c r="F14" s="338"/>
      <c r="G14" s="338"/>
      <c r="H14" s="338"/>
      <c r="I14" s="338"/>
      <c r="J14" s="338"/>
      <c r="K14" s="338"/>
      <c r="L14" s="338"/>
      <c r="M14" s="338"/>
      <c r="N14" s="339"/>
      <c r="O14" s="340"/>
      <c r="P14" s="328"/>
      <c r="Q14" s="328"/>
      <c r="R14" s="328"/>
      <c r="S14" s="328"/>
      <c r="T14" s="328"/>
      <c r="U14" s="328"/>
      <c r="V14" s="328"/>
      <c r="W14" s="328"/>
      <c r="X14" s="328"/>
      <c r="Y14" s="328"/>
      <c r="Z14" s="328"/>
      <c r="AA14" s="328"/>
      <c r="AB14" s="328"/>
      <c r="AC14" s="328"/>
      <c r="AD14" s="328"/>
      <c r="AE14" s="328"/>
      <c r="AF14" s="328"/>
      <c r="AG14" s="328"/>
      <c r="AH14" s="328"/>
      <c r="AI14" s="329"/>
      <c r="AJ14" s="37"/>
      <c r="AK14" s="37"/>
      <c r="AL14" s="37"/>
      <c r="AM14" s="37"/>
    </row>
    <row r="15" spans="1:39" ht="15.75" thickBot="1" x14ac:dyDescent="0.3">
      <c r="A15" s="37"/>
      <c r="B15" s="37"/>
      <c r="C15" s="37"/>
      <c r="D15" s="359" t="s">
        <v>99</v>
      </c>
      <c r="E15" s="360"/>
      <c r="F15" s="360"/>
      <c r="G15" s="360"/>
      <c r="H15" s="360"/>
      <c r="I15" s="360"/>
      <c r="J15" s="360"/>
      <c r="K15" s="360"/>
      <c r="L15" s="360"/>
      <c r="M15" s="360"/>
      <c r="N15" s="361"/>
      <c r="O15" s="341"/>
      <c r="P15" s="325"/>
      <c r="Q15" s="325"/>
      <c r="R15" s="325"/>
      <c r="S15" s="325"/>
      <c r="T15" s="325"/>
      <c r="U15" s="325"/>
      <c r="V15" s="325"/>
      <c r="W15" s="325"/>
      <c r="X15" s="325"/>
      <c r="Y15" s="325"/>
      <c r="Z15" s="325"/>
      <c r="AA15" s="325"/>
      <c r="AB15" s="325"/>
      <c r="AC15" s="325"/>
      <c r="AD15" s="325"/>
      <c r="AE15" s="325"/>
      <c r="AF15" s="325"/>
      <c r="AG15" s="325"/>
      <c r="AH15" s="325"/>
      <c r="AI15" s="330"/>
      <c r="AJ15" s="37"/>
      <c r="AK15" s="37"/>
      <c r="AL15" s="37"/>
      <c r="AM15" s="37"/>
    </row>
    <row r="16" spans="1:39" ht="16.5" thickBot="1" x14ac:dyDescent="0.3">
      <c r="A16" s="37"/>
      <c r="B16" s="37"/>
      <c r="C16" s="37"/>
      <c r="D16" s="362" t="s">
        <v>100</v>
      </c>
      <c r="E16" s="363"/>
      <c r="F16" s="363"/>
      <c r="G16" s="363"/>
      <c r="H16" s="363"/>
      <c r="I16" s="363"/>
      <c r="J16" s="363"/>
      <c r="K16" s="363"/>
      <c r="L16" s="363"/>
      <c r="M16" s="363"/>
      <c r="N16" s="364"/>
      <c r="O16" s="324" t="str">
        <f>IF(SUM(O8:O15)=0, "", SUM(O8:O15))</f>
        <v/>
      </c>
      <c r="P16" s="319"/>
      <c r="Q16" s="319"/>
      <c r="R16" s="319" t="str">
        <f t="shared" ref="R16" si="0">IF(SUM(R8:R15)=0, "", SUM(R8:R15))</f>
        <v/>
      </c>
      <c r="S16" s="319"/>
      <c r="T16" s="319"/>
      <c r="U16" s="319" t="str">
        <f t="shared" ref="U16" si="1">IF(SUM(U8:U15)=0, "", SUM(U8:U15))</f>
        <v/>
      </c>
      <c r="V16" s="319"/>
      <c r="W16" s="319"/>
      <c r="X16" s="319" t="str">
        <f t="shared" ref="X16" si="2">IF(SUM(X8:X15)=0, "", SUM(X8:X15))</f>
        <v/>
      </c>
      <c r="Y16" s="319"/>
      <c r="Z16" s="319"/>
      <c r="AA16" s="319" t="str">
        <f t="shared" ref="AA16" si="3">IF(SUM(AA8:AA15)=0, "", SUM(AA8:AA15))</f>
        <v/>
      </c>
      <c r="AB16" s="319"/>
      <c r="AC16" s="319"/>
      <c r="AD16" s="319" t="str">
        <f t="shared" ref="AD16" si="4">IF(SUM(AD8:AD15)=0, "", SUM(AD8:AD15))</f>
        <v/>
      </c>
      <c r="AE16" s="319"/>
      <c r="AF16" s="319"/>
      <c r="AG16" s="319" t="str">
        <f t="shared" ref="AG16" si="5">IF(SUM(AG8:AG15)=0, "", SUM(AG8:AG15))</f>
        <v/>
      </c>
      <c r="AH16" s="319"/>
      <c r="AI16" s="320"/>
      <c r="AJ16" s="37"/>
      <c r="AK16" s="37"/>
      <c r="AL16" s="37"/>
      <c r="AM16" s="37"/>
    </row>
    <row r="17" spans="1:49" ht="15.75" thickBot="1" x14ac:dyDescent="0.3">
      <c r="A17" s="37"/>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row>
    <row r="18" spans="1:49" ht="19.5" thickBot="1" x14ac:dyDescent="0.3">
      <c r="A18" s="37"/>
      <c r="B18" s="321" t="s">
        <v>354</v>
      </c>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3"/>
      <c r="AM18" s="37"/>
    </row>
    <row r="19" spans="1:49" ht="45" customHeight="1" thickBot="1" x14ac:dyDescent="0.3">
      <c r="A19" s="37"/>
      <c r="B19" s="354" t="s">
        <v>102</v>
      </c>
      <c r="C19" s="355"/>
      <c r="D19" s="355"/>
      <c r="E19" s="355"/>
      <c r="F19" s="355"/>
      <c r="G19" s="355"/>
      <c r="H19" s="355"/>
      <c r="I19" s="355"/>
      <c r="J19" s="301" t="s">
        <v>105</v>
      </c>
      <c r="K19" s="301"/>
      <c r="L19" s="301"/>
      <c r="M19" s="301"/>
      <c r="N19" s="301"/>
      <c r="O19" s="301"/>
      <c r="P19" s="301" t="s">
        <v>103</v>
      </c>
      <c r="Q19" s="301"/>
      <c r="R19" s="301"/>
      <c r="S19" s="301"/>
      <c r="T19" s="350" t="s">
        <v>453</v>
      </c>
      <c r="U19" s="351"/>
      <c r="V19" s="351"/>
      <c r="W19" s="351"/>
      <c r="X19" s="300"/>
      <c r="Y19" s="301" t="s">
        <v>104</v>
      </c>
      <c r="Z19" s="301"/>
      <c r="AA19" s="301"/>
      <c r="AB19" s="301"/>
      <c r="AC19" s="350" t="s">
        <v>461</v>
      </c>
      <c r="AD19" s="351"/>
      <c r="AE19" s="351"/>
      <c r="AF19" s="351"/>
      <c r="AG19" s="351"/>
      <c r="AH19" s="351"/>
      <c r="AI19" s="351"/>
      <c r="AJ19" s="351"/>
      <c r="AK19" s="351"/>
      <c r="AL19" s="369"/>
      <c r="AM19" s="37"/>
      <c r="AV19" s="36" t="s">
        <v>105</v>
      </c>
      <c r="AW19" s="36" t="s">
        <v>460</v>
      </c>
    </row>
    <row r="20" spans="1:49" ht="30" customHeight="1" x14ac:dyDescent="0.25">
      <c r="A20" s="37"/>
      <c r="B20" s="353"/>
      <c r="C20" s="352"/>
      <c r="D20" s="352"/>
      <c r="E20" s="352"/>
      <c r="F20" s="352"/>
      <c r="G20" s="352"/>
      <c r="H20" s="352"/>
      <c r="I20" s="352"/>
      <c r="J20" s="352"/>
      <c r="K20" s="352"/>
      <c r="L20" s="352"/>
      <c r="M20" s="352"/>
      <c r="N20" s="352"/>
      <c r="O20" s="352"/>
      <c r="P20" s="352"/>
      <c r="Q20" s="352"/>
      <c r="R20" s="352"/>
      <c r="S20" s="352"/>
      <c r="T20" s="352"/>
      <c r="U20" s="352"/>
      <c r="V20" s="352"/>
      <c r="W20" s="352"/>
      <c r="X20" s="352"/>
      <c r="Y20" s="352"/>
      <c r="Z20" s="352"/>
      <c r="AA20" s="352"/>
      <c r="AB20" s="352"/>
      <c r="AC20" s="370"/>
      <c r="AD20" s="370"/>
      <c r="AE20" s="370"/>
      <c r="AF20" s="370"/>
      <c r="AG20" s="370"/>
      <c r="AH20" s="370"/>
      <c r="AI20" s="370"/>
      <c r="AJ20" s="370"/>
      <c r="AK20" s="370"/>
      <c r="AL20" s="371"/>
      <c r="AM20" s="37"/>
      <c r="AV20" s="36" t="s">
        <v>92</v>
      </c>
      <c r="AW20" s="36" t="s">
        <v>454</v>
      </c>
    </row>
    <row r="21" spans="1:49" ht="30" customHeight="1" x14ac:dyDescent="0.25">
      <c r="A21" s="37"/>
      <c r="B21" s="343"/>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284"/>
      <c r="AD21" s="284"/>
      <c r="AE21" s="284"/>
      <c r="AF21" s="284"/>
      <c r="AG21" s="284"/>
      <c r="AH21" s="284"/>
      <c r="AI21" s="284"/>
      <c r="AJ21" s="284"/>
      <c r="AK21" s="284"/>
      <c r="AL21" s="285"/>
      <c r="AM21" s="37"/>
      <c r="AV21" s="36" t="s">
        <v>93</v>
      </c>
      <c r="AW21" s="36" t="s">
        <v>138</v>
      </c>
    </row>
    <row r="22" spans="1:49" ht="30" customHeight="1" x14ac:dyDescent="0.25">
      <c r="A22" s="37"/>
      <c r="B22" s="342"/>
      <c r="C22" s="316"/>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65"/>
      <c r="AD22" s="365"/>
      <c r="AE22" s="365"/>
      <c r="AF22" s="365"/>
      <c r="AG22" s="365"/>
      <c r="AH22" s="365"/>
      <c r="AI22" s="365"/>
      <c r="AJ22" s="365"/>
      <c r="AK22" s="365"/>
      <c r="AL22" s="366"/>
      <c r="AM22" s="37"/>
      <c r="AV22" s="36" t="s">
        <v>94</v>
      </c>
      <c r="AW22" s="36" t="s">
        <v>139</v>
      </c>
    </row>
    <row r="23" spans="1:49" ht="30" customHeight="1" x14ac:dyDescent="0.25">
      <c r="A23" s="37"/>
      <c r="B23" s="343"/>
      <c r="C23" s="317"/>
      <c r="D23" s="317"/>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284"/>
      <c r="AD23" s="284"/>
      <c r="AE23" s="284"/>
      <c r="AF23" s="284"/>
      <c r="AG23" s="284"/>
      <c r="AH23" s="284"/>
      <c r="AI23" s="284"/>
      <c r="AJ23" s="284"/>
      <c r="AK23" s="284"/>
      <c r="AL23" s="285"/>
      <c r="AM23" s="37"/>
      <c r="AV23" s="36" t="s">
        <v>95</v>
      </c>
      <c r="AW23" s="36" t="s">
        <v>141</v>
      </c>
    </row>
    <row r="24" spans="1:49" ht="30" customHeight="1" x14ac:dyDescent="0.25">
      <c r="A24" s="37"/>
      <c r="B24" s="342"/>
      <c r="C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65"/>
      <c r="AD24" s="365"/>
      <c r="AE24" s="365"/>
      <c r="AF24" s="365"/>
      <c r="AG24" s="365"/>
      <c r="AH24" s="365"/>
      <c r="AI24" s="365"/>
      <c r="AJ24" s="365"/>
      <c r="AK24" s="365"/>
      <c r="AL24" s="366"/>
      <c r="AM24" s="37"/>
      <c r="AV24" s="36" t="s">
        <v>96</v>
      </c>
      <c r="AW24" s="36" t="s">
        <v>455</v>
      </c>
    </row>
    <row r="25" spans="1:49" ht="30" customHeight="1" x14ac:dyDescent="0.25">
      <c r="A25" s="37"/>
      <c r="B25" s="343"/>
      <c r="C25" s="317"/>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284"/>
      <c r="AD25" s="284"/>
      <c r="AE25" s="284"/>
      <c r="AF25" s="284"/>
      <c r="AG25" s="284"/>
      <c r="AH25" s="284"/>
      <c r="AI25" s="284"/>
      <c r="AJ25" s="284"/>
      <c r="AK25" s="284"/>
      <c r="AL25" s="285"/>
      <c r="AM25" s="37"/>
      <c r="AV25" s="36" t="s">
        <v>97</v>
      </c>
      <c r="AW25" s="36" t="s">
        <v>145</v>
      </c>
    </row>
    <row r="26" spans="1:49" ht="30" customHeight="1" x14ac:dyDescent="0.25">
      <c r="A26" s="37"/>
      <c r="B26" s="342"/>
      <c r="C26" s="316"/>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65"/>
      <c r="AD26" s="365"/>
      <c r="AE26" s="365"/>
      <c r="AF26" s="365"/>
      <c r="AG26" s="365"/>
      <c r="AH26" s="365"/>
      <c r="AI26" s="365"/>
      <c r="AJ26" s="365"/>
      <c r="AK26" s="365"/>
      <c r="AL26" s="366"/>
      <c r="AM26" s="37"/>
      <c r="AV26" s="36" t="s">
        <v>98</v>
      </c>
      <c r="AW26" s="36" t="s">
        <v>456</v>
      </c>
    </row>
    <row r="27" spans="1:49" ht="30" customHeight="1" x14ac:dyDescent="0.25">
      <c r="A27" s="37"/>
      <c r="B27" s="343"/>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284"/>
      <c r="AD27" s="284"/>
      <c r="AE27" s="284"/>
      <c r="AF27" s="284"/>
      <c r="AG27" s="284"/>
      <c r="AH27" s="284"/>
      <c r="AI27" s="284"/>
      <c r="AJ27" s="284"/>
      <c r="AK27" s="284"/>
      <c r="AL27" s="285"/>
      <c r="AM27" s="37"/>
      <c r="AV27" s="36" t="s">
        <v>99</v>
      </c>
      <c r="AW27" s="36" t="s">
        <v>147</v>
      </c>
    </row>
    <row r="28" spans="1:49" ht="30" customHeight="1" x14ac:dyDescent="0.25">
      <c r="A28" s="37"/>
      <c r="B28" s="342"/>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65"/>
      <c r="AD28" s="365"/>
      <c r="AE28" s="365"/>
      <c r="AF28" s="365"/>
      <c r="AG28" s="365"/>
      <c r="AH28" s="365"/>
      <c r="AI28" s="365"/>
      <c r="AJ28" s="365"/>
      <c r="AK28" s="365"/>
      <c r="AL28" s="366"/>
      <c r="AM28" s="37"/>
      <c r="AV28" s="36" t="s">
        <v>106</v>
      </c>
      <c r="AW28" s="36" t="s">
        <v>148</v>
      </c>
    </row>
    <row r="29" spans="1:49" ht="30" customHeight="1" x14ac:dyDescent="0.25">
      <c r="A29" s="37"/>
      <c r="B29" s="343"/>
      <c r="C29" s="317"/>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284"/>
      <c r="AD29" s="284"/>
      <c r="AE29" s="284"/>
      <c r="AF29" s="284"/>
      <c r="AG29" s="284"/>
      <c r="AH29" s="284"/>
      <c r="AI29" s="284"/>
      <c r="AJ29" s="284"/>
      <c r="AK29" s="284"/>
      <c r="AL29" s="285"/>
      <c r="AM29" s="37"/>
      <c r="AV29" s="36" t="s">
        <v>107</v>
      </c>
      <c r="AW29" s="36" t="s">
        <v>149</v>
      </c>
    </row>
    <row r="30" spans="1:49" ht="30" customHeight="1" thickBot="1" x14ac:dyDescent="0.3">
      <c r="A30" s="37"/>
      <c r="B30" s="356"/>
      <c r="C30" s="357"/>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67"/>
      <c r="AD30" s="367"/>
      <c r="AE30" s="367"/>
      <c r="AF30" s="367"/>
      <c r="AG30" s="367"/>
      <c r="AH30" s="367"/>
      <c r="AI30" s="367"/>
      <c r="AJ30" s="367"/>
      <c r="AK30" s="367"/>
      <c r="AL30" s="368"/>
      <c r="AM30" s="37"/>
      <c r="AW30" s="36" t="s">
        <v>457</v>
      </c>
    </row>
    <row r="31" spans="1:49" ht="6.75" customHeight="1" x14ac:dyDescent="0.25">
      <c r="A31" s="37"/>
      <c r="B31" s="37"/>
      <c r="C31" s="37"/>
      <c r="D31" s="37"/>
      <c r="E31" s="37"/>
      <c r="F31" s="37"/>
      <c r="G31" s="37"/>
      <c r="H31" s="37"/>
      <c r="I31" s="37"/>
      <c r="J31" s="37"/>
      <c r="K31" s="37"/>
      <c r="L31" s="37"/>
      <c r="M31" s="37"/>
      <c r="N31" s="37"/>
      <c r="O31" s="37"/>
      <c r="P31" s="37"/>
      <c r="Q31" s="37"/>
      <c r="R31" s="37"/>
      <c r="S31" s="37"/>
      <c r="T31" s="164"/>
      <c r="U31" s="164"/>
      <c r="V31" s="164"/>
      <c r="W31" s="164"/>
      <c r="X31" s="164"/>
      <c r="Y31" s="37"/>
      <c r="Z31" s="37"/>
      <c r="AA31" s="37"/>
      <c r="AB31" s="37"/>
      <c r="AC31" s="37"/>
      <c r="AD31" s="37"/>
      <c r="AE31" s="37"/>
      <c r="AF31" s="37"/>
      <c r="AG31" s="37"/>
      <c r="AH31" s="37"/>
      <c r="AI31" s="37"/>
      <c r="AJ31" s="37"/>
      <c r="AK31" s="37"/>
      <c r="AL31" s="37"/>
      <c r="AM31" s="37"/>
      <c r="AW31" s="36" t="s">
        <v>458</v>
      </c>
    </row>
    <row r="32" spans="1:49" ht="15" customHeight="1" x14ac:dyDescent="0.25">
      <c r="A32" s="37"/>
      <c r="B32" s="358" t="s">
        <v>5</v>
      </c>
      <c r="C32" s="358"/>
      <c r="D32" s="358"/>
      <c r="E32" s="358"/>
      <c r="F32" s="358"/>
      <c r="G32" s="358"/>
      <c r="H32" s="358"/>
      <c r="I32" s="358"/>
      <c r="J32" s="358"/>
      <c r="K32" s="358"/>
      <c r="L32" s="358"/>
      <c r="M32" s="358"/>
      <c r="N32" s="358"/>
      <c r="O32" s="358"/>
      <c r="P32" s="358"/>
      <c r="Q32" s="358"/>
      <c r="R32" s="358"/>
      <c r="S32" s="358"/>
      <c r="T32" s="358"/>
      <c r="U32" s="358"/>
      <c r="V32" s="358"/>
      <c r="W32" s="37"/>
      <c r="X32" s="37"/>
      <c r="Y32" s="37"/>
      <c r="Z32" s="37"/>
      <c r="AA32" s="37"/>
      <c r="AB32" s="37"/>
      <c r="AC32" s="37"/>
      <c r="AD32" s="37"/>
      <c r="AE32" s="37"/>
      <c r="AF32" s="37"/>
      <c r="AG32" s="37"/>
      <c r="AH32" s="37"/>
      <c r="AI32" s="37"/>
      <c r="AJ32" s="38" t="s">
        <v>83</v>
      </c>
      <c r="AK32" s="37"/>
      <c r="AL32" s="37"/>
      <c r="AM32" s="37"/>
      <c r="AW32" s="36" t="s">
        <v>459</v>
      </c>
    </row>
    <row r="33" spans="1:39" ht="15" customHeight="1" x14ac:dyDescent="0.25">
      <c r="A33" s="37"/>
      <c r="B33" s="176" t="s">
        <v>24</v>
      </c>
      <c r="C33" s="176"/>
      <c r="D33" s="176"/>
      <c r="E33" s="176"/>
      <c r="F33" s="176"/>
      <c r="G33" s="176"/>
      <c r="H33" s="176"/>
      <c r="I33" s="176"/>
      <c r="J33" s="176"/>
      <c r="K33" s="176"/>
      <c r="L33" s="176"/>
      <c r="M33" s="176"/>
      <c r="N33" s="176"/>
      <c r="O33" s="176"/>
      <c r="P33" s="176"/>
      <c r="Q33" s="176"/>
      <c r="R33" s="176"/>
      <c r="S33" s="176"/>
      <c r="T33" s="176"/>
      <c r="U33" s="176"/>
      <c r="V33" s="176"/>
      <c r="W33" s="37"/>
      <c r="X33" s="37"/>
      <c r="Y33" s="37"/>
      <c r="Z33" s="37"/>
      <c r="AA33" s="37"/>
      <c r="AB33" s="37"/>
      <c r="AC33" s="37"/>
      <c r="AD33" s="37"/>
      <c r="AE33" s="37"/>
      <c r="AF33" s="37"/>
      <c r="AG33" s="37"/>
      <c r="AH33" s="37"/>
      <c r="AI33" s="37"/>
      <c r="AJ33" s="37"/>
      <c r="AK33" s="37"/>
      <c r="AL33" s="37"/>
      <c r="AM33" s="37"/>
    </row>
    <row r="34" spans="1:39" ht="15" customHeight="1" x14ac:dyDescent="0.25"/>
    <row r="35" spans="1:39" ht="15" customHeight="1" x14ac:dyDescent="0.25"/>
    <row r="36" spans="1:39" ht="15" customHeight="1" x14ac:dyDescent="0.25"/>
    <row r="37" spans="1:39" ht="15" customHeight="1" x14ac:dyDescent="0.25"/>
    <row r="38" spans="1:39" ht="15" customHeight="1" x14ac:dyDescent="0.25"/>
    <row r="39" spans="1:39" ht="15" customHeight="1" x14ac:dyDescent="0.25"/>
    <row r="40" spans="1:39" ht="15" customHeight="1" x14ac:dyDescent="0.25"/>
  </sheetData>
  <sheetProtection algorithmName="SHA-512" hashValue="9hpsmuRhY+O+hBbD4iy35L9HD/DYtpuRGdmO6LM4Cu9sxFjysr4gYsXWGYk0hmwTpE4Tt71UlvOB9rt/GkFR2A==" saltValue="WnzPb/VZIDLLq4OiBwk4PA==" spinCount="100000" sheet="1" selectLockedCells="1"/>
  <mergeCells count="157">
    <mergeCell ref="AC19:AL19"/>
    <mergeCell ref="AC21:AL21"/>
    <mergeCell ref="AC20:AL20"/>
    <mergeCell ref="AC22:AL22"/>
    <mergeCell ref="AC23:AL23"/>
    <mergeCell ref="AC24:AL24"/>
    <mergeCell ref="AC25:AL25"/>
    <mergeCell ref="AC26:AL26"/>
    <mergeCell ref="AC27:AL27"/>
    <mergeCell ref="AC28:AL28"/>
    <mergeCell ref="AC29:AL29"/>
    <mergeCell ref="AC30:AL30"/>
    <mergeCell ref="P30:S30"/>
    <mergeCell ref="J29:O29"/>
    <mergeCell ref="P29:S29"/>
    <mergeCell ref="J28:O28"/>
    <mergeCell ref="P28:S28"/>
    <mergeCell ref="T28:X28"/>
    <mergeCell ref="T29:X29"/>
    <mergeCell ref="T30:X30"/>
    <mergeCell ref="Y30:AB30"/>
    <mergeCell ref="Y28:AB28"/>
    <mergeCell ref="B30:I30"/>
    <mergeCell ref="J30:O30"/>
    <mergeCell ref="J27:O27"/>
    <mergeCell ref="J24:O24"/>
    <mergeCell ref="J26:O26"/>
    <mergeCell ref="B33:V33"/>
    <mergeCell ref="D7:N7"/>
    <mergeCell ref="D9:N9"/>
    <mergeCell ref="B32:V32"/>
    <mergeCell ref="D15:N15"/>
    <mergeCell ref="D12:N12"/>
    <mergeCell ref="B21:I21"/>
    <mergeCell ref="J21:O21"/>
    <mergeCell ref="P21:S21"/>
    <mergeCell ref="B23:I23"/>
    <mergeCell ref="J23:O23"/>
    <mergeCell ref="P23:S23"/>
    <mergeCell ref="B25:I25"/>
    <mergeCell ref="D16:N16"/>
    <mergeCell ref="D14:N14"/>
    <mergeCell ref="B22:I22"/>
    <mergeCell ref="B24:I24"/>
    <mergeCell ref="B26:I26"/>
    <mergeCell ref="B27:I27"/>
    <mergeCell ref="B28:I28"/>
    <mergeCell ref="B29:I29"/>
    <mergeCell ref="O7:Q7"/>
    <mergeCell ref="D8:N8"/>
    <mergeCell ref="X12:Z12"/>
    <mergeCell ref="O13:Q13"/>
    <mergeCell ref="P26:S26"/>
    <mergeCell ref="J25:O25"/>
    <mergeCell ref="P25:S25"/>
    <mergeCell ref="O8:Q8"/>
    <mergeCell ref="O9:Q9"/>
    <mergeCell ref="O10:Q10"/>
    <mergeCell ref="X10:Z10"/>
    <mergeCell ref="T19:X19"/>
    <mergeCell ref="T20:X20"/>
    <mergeCell ref="B20:I20"/>
    <mergeCell ref="Y19:AB19"/>
    <mergeCell ref="Y20:AB20"/>
    <mergeCell ref="B19:I19"/>
    <mergeCell ref="J20:O20"/>
    <mergeCell ref="J19:O19"/>
    <mergeCell ref="P19:S19"/>
    <mergeCell ref="Y29:AB29"/>
    <mergeCell ref="P20:S20"/>
    <mergeCell ref="D13:N13"/>
    <mergeCell ref="D11:N11"/>
    <mergeCell ref="D10:N10"/>
    <mergeCell ref="R11:T11"/>
    <mergeCell ref="U11:W11"/>
    <mergeCell ref="O12:Q12"/>
    <mergeCell ref="O14:Q14"/>
    <mergeCell ref="O15:Q15"/>
    <mergeCell ref="R12:T12"/>
    <mergeCell ref="AD10:AF10"/>
    <mergeCell ref="AG10:AI10"/>
    <mergeCell ref="R7:T7"/>
    <mergeCell ref="U7:W7"/>
    <mergeCell ref="X7:Z7"/>
    <mergeCell ref="AA7:AC7"/>
    <mergeCell ref="U8:W8"/>
    <mergeCell ref="R9:T9"/>
    <mergeCell ref="U9:W9"/>
    <mergeCell ref="AD7:AF7"/>
    <mergeCell ref="AG7:AI7"/>
    <mergeCell ref="X8:Z8"/>
    <mergeCell ref="AA8:AC8"/>
    <mergeCell ref="AD8:AF8"/>
    <mergeCell ref="AG8:AI8"/>
    <mergeCell ref="X9:Z9"/>
    <mergeCell ref="AA9:AC9"/>
    <mergeCell ref="AD9:AF9"/>
    <mergeCell ref="AG9:AI9"/>
    <mergeCell ref="R8:T8"/>
    <mergeCell ref="R10:T10"/>
    <mergeCell ref="U10:W10"/>
    <mergeCell ref="AA10:AC10"/>
    <mergeCell ref="AD11:AF11"/>
    <mergeCell ref="U14:W14"/>
    <mergeCell ref="X14:Z14"/>
    <mergeCell ref="AA14:AC14"/>
    <mergeCell ref="AD14:AF14"/>
    <mergeCell ref="AG14:AI14"/>
    <mergeCell ref="U13:W13"/>
    <mergeCell ref="X13:Z13"/>
    <mergeCell ref="AA13:AC13"/>
    <mergeCell ref="AD13:AF13"/>
    <mergeCell ref="U12:W12"/>
    <mergeCell ref="AD12:AF12"/>
    <mergeCell ref="AG13:AI13"/>
    <mergeCell ref="AF4:AL4"/>
    <mergeCell ref="AG16:AI16"/>
    <mergeCell ref="D6:AI6"/>
    <mergeCell ref="B18:AL18"/>
    <mergeCell ref="O16:Q16"/>
    <mergeCell ref="R16:T16"/>
    <mergeCell ref="U16:W16"/>
    <mergeCell ref="X16:Z16"/>
    <mergeCell ref="AA16:AC16"/>
    <mergeCell ref="AD16:AF16"/>
    <mergeCell ref="R15:T15"/>
    <mergeCell ref="U15:W15"/>
    <mergeCell ref="X15:Z15"/>
    <mergeCell ref="AA15:AC15"/>
    <mergeCell ref="AD15:AF15"/>
    <mergeCell ref="AG11:AI11"/>
    <mergeCell ref="AG12:AI12"/>
    <mergeCell ref="R13:T13"/>
    <mergeCell ref="AG15:AI15"/>
    <mergeCell ref="R14:T14"/>
    <mergeCell ref="AA12:AC12"/>
    <mergeCell ref="O11:Q11"/>
    <mergeCell ref="X11:Z11"/>
    <mergeCell ref="AA11:AC11"/>
    <mergeCell ref="P24:S24"/>
    <mergeCell ref="J22:O22"/>
    <mergeCell ref="P22:S22"/>
    <mergeCell ref="Y21:AB21"/>
    <mergeCell ref="Y22:AB22"/>
    <mergeCell ref="Y23:AB23"/>
    <mergeCell ref="Y24:AB24"/>
    <mergeCell ref="P27:S27"/>
    <mergeCell ref="Y25:AB25"/>
    <mergeCell ref="Y26:AB26"/>
    <mergeCell ref="Y27:AB27"/>
    <mergeCell ref="T21:X21"/>
    <mergeCell ref="T22:X22"/>
    <mergeCell ref="T23:X23"/>
    <mergeCell ref="T24:X24"/>
    <mergeCell ref="T25:X25"/>
    <mergeCell ref="T26:X26"/>
    <mergeCell ref="T27:X27"/>
  </mergeCells>
  <dataValidations count="4">
    <dataValidation type="whole" allowBlank="1" showInputMessage="1" showErrorMessage="1" errorTitle="Invalid Entry" error="Please enter a whole number." sqref="O8:O15 U8:AA15 R9:T15 P10:Q15" xr:uid="{5783ECF8-C249-4B56-9433-4609B21F1897}">
      <formula1>0</formula1>
      <formula2>10000</formula2>
    </dataValidation>
    <dataValidation type="list" allowBlank="1" showInputMessage="1" showErrorMessage="1" sqref="J20:O30" xr:uid="{18D425BD-EE32-4049-8573-2A236E33AA8A}">
      <formula1>$AV$20:$AV$29</formula1>
    </dataValidation>
    <dataValidation type="list" allowBlank="1" showInputMessage="1" showErrorMessage="1" sqref="AC20:AL30" xr:uid="{2638A3C5-9B7B-4C8D-A4C9-07AEB214CC50}">
      <formula1>$AW$20:$AW$32</formula1>
    </dataValidation>
    <dataValidation type="whole" allowBlank="1" showInputMessage="1" showErrorMessage="1" error="Enter the number of times this event was held during the grant performance period using a whole number." sqref="T20:X30" xr:uid="{7EDE984F-0A18-4E04-8B1B-1C39C765CFE0}">
      <formula1>1</formula1>
      <formula2>100</formula2>
    </dataValidation>
  </dataValidations>
  <hyperlinks>
    <hyperlink ref="B33" r:id="rId1" display="http://www.mass.gov/dfs" xr:uid="{933789B8-A0EE-449F-9BD4-3A77BA3C8D0A}"/>
  </hyperlinks>
  <pageMargins left="0.2" right="0.2" top="0.25" bottom="0.25" header="0.05" footer="0.05"/>
  <pageSetup fitToHeight="0" orientation="landscape" cellComments="atEnd"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39DE8-7A85-417E-B0FD-F2CC118164CA}">
  <dimension ref="A1:BA58"/>
  <sheetViews>
    <sheetView topLeftCell="A42" zoomScaleNormal="100" workbookViewId="0">
      <selection activeCell="E10" sqref="E10:G10"/>
    </sheetView>
  </sheetViews>
  <sheetFormatPr defaultColWidth="8.85546875" defaultRowHeight="15" x14ac:dyDescent="0.25"/>
  <cols>
    <col min="1" max="1" width="0.5703125" style="36" customWidth="1"/>
    <col min="2" max="2" width="0.7109375" style="36" customWidth="1"/>
    <col min="3" max="13" width="2.7109375" style="36" customWidth="1"/>
    <col min="14" max="14" width="0.7109375" style="36" customWidth="1"/>
    <col min="15" max="15" width="2.7109375" style="36" customWidth="1"/>
    <col min="16" max="16" width="0.7109375" style="36" customWidth="1"/>
    <col min="17" max="27" width="2.7109375" style="36" customWidth="1"/>
    <col min="28" max="28" width="0.7109375" style="36" customWidth="1"/>
    <col min="29" max="29" width="2.7109375" style="36" customWidth="1"/>
    <col min="30" max="30" width="0.7109375" style="36" customWidth="1"/>
    <col min="31" max="41" width="2.7109375" style="36" customWidth="1"/>
    <col min="42" max="42" width="0.7109375" style="36" customWidth="1"/>
    <col min="43" max="43" width="0.85546875" style="36" customWidth="1"/>
    <col min="44" max="50" width="2.7109375" style="36" customWidth="1"/>
    <col min="51" max="51" width="24.140625" style="36" hidden="1" customWidth="1"/>
    <col min="52" max="52" width="24.85546875" style="36" hidden="1" customWidth="1"/>
    <col min="53" max="53" width="13.140625" style="36" customWidth="1"/>
    <col min="54" max="70" width="2.7109375" style="36" customWidth="1"/>
    <col min="71" max="16384" width="8.85546875" style="36"/>
  </cols>
  <sheetData>
    <row r="1" spans="1:43" ht="21" x14ac:dyDescent="0.25">
      <c r="A1" s="37"/>
      <c r="B1" s="37"/>
      <c r="C1" s="37"/>
      <c r="D1" s="37"/>
      <c r="E1" s="37"/>
      <c r="F1" s="37"/>
      <c r="G1" s="37"/>
      <c r="H1" s="39" t="s">
        <v>0</v>
      </c>
      <c r="I1" s="38"/>
      <c r="J1" s="38"/>
      <c r="K1" s="38"/>
      <c r="L1" s="38"/>
      <c r="M1" s="38"/>
      <c r="N1" s="38"/>
      <c r="O1" s="38"/>
      <c r="P1" s="38"/>
      <c r="Q1" s="38"/>
      <c r="R1" s="37"/>
      <c r="S1" s="37"/>
      <c r="T1" s="37"/>
      <c r="U1" s="37"/>
      <c r="V1" s="37"/>
      <c r="W1" s="37"/>
      <c r="X1" s="37"/>
      <c r="Y1" s="37"/>
      <c r="Z1" s="37"/>
      <c r="AA1" s="37"/>
      <c r="AB1" s="37"/>
      <c r="AC1" s="37"/>
      <c r="AD1" s="37"/>
      <c r="AE1" s="37"/>
      <c r="AF1" s="37"/>
      <c r="AG1" s="37"/>
      <c r="AH1" s="37"/>
      <c r="AI1" s="37"/>
      <c r="AJ1" s="37"/>
      <c r="AK1" s="37"/>
      <c r="AL1" s="37"/>
      <c r="AM1" s="37"/>
      <c r="AN1" s="37"/>
      <c r="AO1" s="37"/>
      <c r="AP1" s="37"/>
      <c r="AQ1" s="37"/>
    </row>
    <row r="2" spans="1:43" ht="18.75" x14ac:dyDescent="0.25">
      <c r="A2" s="37"/>
      <c r="B2" s="37"/>
      <c r="C2" s="37"/>
      <c r="D2" s="37"/>
      <c r="E2" s="37"/>
      <c r="F2" s="37"/>
      <c r="G2" s="37"/>
      <c r="H2" s="40" t="s">
        <v>351</v>
      </c>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row>
    <row r="3" spans="1:43" ht="3.6" customHeight="1" x14ac:dyDescent="0.25">
      <c r="A3" s="37"/>
      <c r="B3" s="37"/>
      <c r="C3" s="37"/>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row>
    <row r="4" spans="1:43" ht="28.5" customHeight="1" x14ac:dyDescent="0.25">
      <c r="A4" s="37"/>
      <c r="B4" s="37"/>
      <c r="C4" s="37"/>
      <c r="D4" s="37"/>
      <c r="E4" s="37"/>
      <c r="F4" s="37"/>
      <c r="G4" s="37"/>
      <c r="H4" s="42" t="s">
        <v>152</v>
      </c>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18" t="str">
        <f>(IF('Programmatic Summary'!H7="","",'Programmatic Summary'!H7))</f>
        <v/>
      </c>
      <c r="AK4" s="318"/>
      <c r="AL4" s="318"/>
      <c r="AM4" s="318"/>
      <c r="AN4" s="318"/>
      <c r="AO4" s="318"/>
      <c r="AP4" s="318"/>
      <c r="AQ4" s="37"/>
    </row>
    <row r="5" spans="1:43" ht="12" customHeight="1" thickBot="1" x14ac:dyDescent="0.3">
      <c r="A5" s="37"/>
      <c r="B5" s="37"/>
      <c r="C5" s="37"/>
      <c r="D5" s="37"/>
      <c r="E5" s="37"/>
      <c r="F5" s="37"/>
      <c r="G5" s="42"/>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row>
    <row r="6" spans="1:43" ht="21.75" thickBot="1" x14ac:dyDescent="0.3">
      <c r="A6" s="90"/>
      <c r="B6" s="375" t="s">
        <v>155</v>
      </c>
      <c r="C6" s="376"/>
      <c r="D6" s="376"/>
      <c r="E6" s="376"/>
      <c r="F6" s="376"/>
      <c r="G6" s="376"/>
      <c r="H6" s="376"/>
      <c r="I6" s="376"/>
      <c r="J6" s="376"/>
      <c r="K6" s="376"/>
      <c r="L6" s="376"/>
      <c r="M6" s="376"/>
      <c r="N6" s="377"/>
      <c r="O6" s="91"/>
      <c r="P6" s="375" t="s">
        <v>156</v>
      </c>
      <c r="Q6" s="376"/>
      <c r="R6" s="376"/>
      <c r="S6" s="376"/>
      <c r="T6" s="376"/>
      <c r="U6" s="376"/>
      <c r="V6" s="376"/>
      <c r="W6" s="376"/>
      <c r="X6" s="376"/>
      <c r="Y6" s="376"/>
      <c r="Z6" s="376"/>
      <c r="AA6" s="376"/>
      <c r="AB6" s="377"/>
      <c r="AC6" s="91"/>
      <c r="AD6" s="375" t="s">
        <v>157</v>
      </c>
      <c r="AE6" s="376"/>
      <c r="AF6" s="376"/>
      <c r="AG6" s="376"/>
      <c r="AH6" s="376"/>
      <c r="AI6" s="376"/>
      <c r="AJ6" s="376"/>
      <c r="AK6" s="376"/>
      <c r="AL6" s="376"/>
      <c r="AM6" s="376"/>
      <c r="AN6" s="376"/>
      <c r="AO6" s="376"/>
      <c r="AP6" s="377"/>
      <c r="AQ6" s="37"/>
    </row>
    <row r="7" spans="1:43" ht="28.5" customHeight="1" x14ac:dyDescent="0.25">
      <c r="A7" s="37"/>
      <c r="B7" s="92"/>
      <c r="C7" s="384" t="s">
        <v>174</v>
      </c>
      <c r="D7" s="384"/>
      <c r="E7" s="384"/>
      <c r="F7" s="384"/>
      <c r="G7" s="384"/>
      <c r="H7" s="384"/>
      <c r="I7" s="384"/>
      <c r="J7" s="384"/>
      <c r="K7" s="381"/>
      <c r="L7" s="381"/>
      <c r="M7" s="381"/>
      <c r="N7" s="93"/>
      <c r="O7" s="94"/>
      <c r="P7" s="95"/>
      <c r="Q7" s="384" t="s">
        <v>174</v>
      </c>
      <c r="R7" s="384"/>
      <c r="S7" s="384"/>
      <c r="T7" s="384"/>
      <c r="U7" s="384"/>
      <c r="V7" s="384"/>
      <c r="W7" s="384"/>
      <c r="X7" s="384"/>
      <c r="Y7" s="381"/>
      <c r="Z7" s="381"/>
      <c r="AA7" s="381"/>
      <c r="AB7" s="93"/>
      <c r="AC7" s="96"/>
      <c r="AD7" s="95"/>
      <c r="AE7" s="384" t="s">
        <v>174</v>
      </c>
      <c r="AF7" s="384"/>
      <c r="AG7" s="384"/>
      <c r="AH7" s="384"/>
      <c r="AI7" s="384"/>
      <c r="AJ7" s="384"/>
      <c r="AK7" s="384"/>
      <c r="AL7" s="384"/>
      <c r="AM7" s="381"/>
      <c r="AN7" s="381"/>
      <c r="AO7" s="381"/>
      <c r="AP7" s="93"/>
      <c r="AQ7" s="37"/>
    </row>
    <row r="8" spans="1:43" ht="15" customHeight="1" x14ac:dyDescent="0.25">
      <c r="A8" s="37"/>
      <c r="B8" s="97"/>
      <c r="C8" s="94"/>
      <c r="D8" s="94"/>
      <c r="E8" s="94"/>
      <c r="F8" s="94"/>
      <c r="G8" s="94"/>
      <c r="H8" s="94"/>
      <c r="I8" s="94"/>
      <c r="J8" s="94"/>
      <c r="K8" s="94"/>
      <c r="L8" s="94"/>
      <c r="M8" s="94"/>
      <c r="N8" s="98"/>
      <c r="O8" s="94"/>
      <c r="P8" s="99"/>
      <c r="Q8" s="94"/>
      <c r="R8" s="94"/>
      <c r="S8" s="94"/>
      <c r="T8" s="94"/>
      <c r="U8" s="94"/>
      <c r="V8" s="94"/>
      <c r="W8" s="94"/>
      <c r="X8" s="94"/>
      <c r="Y8" s="94"/>
      <c r="Z8" s="94"/>
      <c r="AA8" s="94"/>
      <c r="AB8" s="98"/>
      <c r="AC8" s="94"/>
      <c r="AD8" s="99"/>
      <c r="AE8" s="94"/>
      <c r="AF8" s="94"/>
      <c r="AG8" s="94"/>
      <c r="AH8" s="94"/>
      <c r="AI8" s="94"/>
      <c r="AJ8" s="94"/>
      <c r="AK8" s="94"/>
      <c r="AL8" s="94"/>
      <c r="AM8" s="94"/>
      <c r="AN8" s="94"/>
      <c r="AO8" s="94"/>
      <c r="AP8" s="98"/>
      <c r="AQ8" s="37"/>
    </row>
    <row r="9" spans="1:43" ht="30" customHeight="1" x14ac:dyDescent="0.25">
      <c r="A9" s="37"/>
      <c r="B9" s="97"/>
      <c r="C9" s="379" t="s">
        <v>158</v>
      </c>
      <c r="D9" s="379"/>
      <c r="E9" s="380" t="s">
        <v>159</v>
      </c>
      <c r="F9" s="380"/>
      <c r="G9" s="380"/>
      <c r="H9" s="59"/>
      <c r="I9" s="379" t="s">
        <v>158</v>
      </c>
      <c r="J9" s="379"/>
      <c r="K9" s="380" t="s">
        <v>159</v>
      </c>
      <c r="L9" s="380"/>
      <c r="M9" s="380"/>
      <c r="N9" s="100"/>
      <c r="O9" s="59"/>
      <c r="P9" s="101"/>
      <c r="Q9" s="379" t="s">
        <v>158</v>
      </c>
      <c r="R9" s="379"/>
      <c r="S9" s="380" t="s">
        <v>159</v>
      </c>
      <c r="T9" s="380"/>
      <c r="U9" s="380"/>
      <c r="V9" s="59"/>
      <c r="W9" s="379" t="s">
        <v>158</v>
      </c>
      <c r="X9" s="379"/>
      <c r="Y9" s="380" t="s">
        <v>159</v>
      </c>
      <c r="Z9" s="380"/>
      <c r="AA9" s="380"/>
      <c r="AB9" s="102"/>
      <c r="AC9" s="103"/>
      <c r="AD9" s="101"/>
      <c r="AE9" s="379" t="s">
        <v>158</v>
      </c>
      <c r="AF9" s="379"/>
      <c r="AG9" s="380" t="s">
        <v>159</v>
      </c>
      <c r="AH9" s="380"/>
      <c r="AI9" s="380"/>
      <c r="AJ9" s="59"/>
      <c r="AK9" s="379" t="s">
        <v>158</v>
      </c>
      <c r="AL9" s="379"/>
      <c r="AM9" s="380" t="s">
        <v>159</v>
      </c>
      <c r="AN9" s="380"/>
      <c r="AO9" s="380"/>
      <c r="AP9" s="100"/>
      <c r="AQ9" s="37"/>
    </row>
    <row r="10" spans="1:43" ht="21.75" customHeight="1" x14ac:dyDescent="0.25">
      <c r="A10" s="37"/>
      <c r="B10" s="97"/>
      <c r="C10" s="378">
        <v>1</v>
      </c>
      <c r="D10" s="378"/>
      <c r="E10" s="373"/>
      <c r="F10" s="373"/>
      <c r="G10" s="373"/>
      <c r="H10" s="37"/>
      <c r="I10" s="378">
        <v>16</v>
      </c>
      <c r="J10" s="378"/>
      <c r="K10" s="374"/>
      <c r="L10" s="374"/>
      <c r="M10" s="374"/>
      <c r="N10" s="105"/>
      <c r="O10" s="59"/>
      <c r="P10" s="101"/>
      <c r="Q10" s="378" t="s">
        <v>161</v>
      </c>
      <c r="R10" s="378"/>
      <c r="S10" s="372"/>
      <c r="T10" s="372"/>
      <c r="U10" s="372"/>
      <c r="V10" s="37"/>
      <c r="W10" s="170">
        <v>15</v>
      </c>
      <c r="X10" s="170"/>
      <c r="Y10" s="374"/>
      <c r="Z10" s="374"/>
      <c r="AA10" s="374"/>
      <c r="AB10" s="105"/>
      <c r="AC10" s="45"/>
      <c r="AD10" s="101"/>
      <c r="AE10" s="378" t="s">
        <v>161</v>
      </c>
      <c r="AF10" s="378"/>
      <c r="AG10" s="372"/>
      <c r="AH10" s="372"/>
      <c r="AI10" s="372"/>
      <c r="AJ10" s="37"/>
      <c r="AK10" s="378" t="s">
        <v>184</v>
      </c>
      <c r="AL10" s="378"/>
      <c r="AM10" s="374"/>
      <c r="AN10" s="374"/>
      <c r="AO10" s="374"/>
      <c r="AP10" s="106"/>
      <c r="AQ10" s="37"/>
    </row>
    <row r="11" spans="1:43" ht="12" customHeight="1" x14ac:dyDescent="0.25">
      <c r="A11" s="37"/>
      <c r="B11" s="97"/>
      <c r="C11" s="104"/>
      <c r="D11" s="104"/>
      <c r="E11" s="107"/>
      <c r="F11" s="107"/>
      <c r="G11" s="108"/>
      <c r="H11" s="37"/>
      <c r="I11" s="104"/>
      <c r="J11" s="104"/>
      <c r="K11" s="108"/>
      <c r="L11" s="107"/>
      <c r="M11" s="107"/>
      <c r="N11" s="106"/>
      <c r="O11" s="59"/>
      <c r="P11" s="101"/>
      <c r="Q11" s="104"/>
      <c r="R11" s="104"/>
      <c r="S11" s="109"/>
      <c r="T11" s="109"/>
      <c r="U11" s="108"/>
      <c r="V11" s="37"/>
      <c r="W11" s="51"/>
      <c r="X11" s="51"/>
      <c r="Y11" s="108"/>
      <c r="Z11" s="109"/>
      <c r="AA11" s="109"/>
      <c r="AB11" s="106"/>
      <c r="AC11" s="59"/>
      <c r="AD11" s="101"/>
      <c r="AE11" s="104"/>
      <c r="AF11" s="104"/>
      <c r="AG11" s="109"/>
      <c r="AH11" s="109"/>
      <c r="AI11" s="108"/>
      <c r="AJ11" s="37"/>
      <c r="AK11" s="104"/>
      <c r="AL11" s="104"/>
      <c r="AM11" s="108"/>
      <c r="AN11" s="109"/>
      <c r="AO11" s="109"/>
      <c r="AP11" s="106"/>
      <c r="AQ11" s="37"/>
    </row>
    <row r="12" spans="1:43" x14ac:dyDescent="0.25">
      <c r="A12" s="37"/>
      <c r="B12" s="97"/>
      <c r="C12" s="378">
        <v>2</v>
      </c>
      <c r="D12" s="378"/>
      <c r="E12" s="373"/>
      <c r="F12" s="373"/>
      <c r="G12" s="373"/>
      <c r="H12" s="59"/>
      <c r="I12" s="378">
        <v>17</v>
      </c>
      <c r="J12" s="378"/>
      <c r="K12" s="374"/>
      <c r="L12" s="374"/>
      <c r="M12" s="374"/>
      <c r="N12" s="105"/>
      <c r="O12" s="59"/>
      <c r="P12" s="101"/>
      <c r="Q12" s="378" t="s">
        <v>162</v>
      </c>
      <c r="R12" s="378"/>
      <c r="S12" s="372"/>
      <c r="T12" s="372"/>
      <c r="U12" s="372"/>
      <c r="V12" s="59"/>
      <c r="W12" s="170">
        <v>16</v>
      </c>
      <c r="X12" s="170"/>
      <c r="Y12" s="374"/>
      <c r="Z12" s="374"/>
      <c r="AA12" s="374"/>
      <c r="AB12" s="105"/>
      <c r="AC12" s="45"/>
      <c r="AD12" s="101"/>
      <c r="AE12" s="378" t="s">
        <v>162</v>
      </c>
      <c r="AF12" s="378"/>
      <c r="AG12" s="372"/>
      <c r="AH12" s="372"/>
      <c r="AI12" s="372"/>
      <c r="AJ12" s="59"/>
      <c r="AK12" s="378">
        <v>11</v>
      </c>
      <c r="AL12" s="378"/>
      <c r="AM12" s="374"/>
      <c r="AN12" s="374"/>
      <c r="AO12" s="374"/>
      <c r="AP12" s="106"/>
      <c r="AQ12" s="37"/>
    </row>
    <row r="13" spans="1:43" ht="12" customHeight="1" x14ac:dyDescent="0.25">
      <c r="A13" s="37"/>
      <c r="B13" s="97"/>
      <c r="C13" s="104"/>
      <c r="D13" s="104"/>
      <c r="E13" s="107"/>
      <c r="F13" s="107"/>
      <c r="G13" s="108"/>
      <c r="H13" s="59"/>
      <c r="I13" s="104"/>
      <c r="J13" s="104"/>
      <c r="K13" s="108"/>
      <c r="L13" s="107"/>
      <c r="M13" s="107"/>
      <c r="N13" s="106"/>
      <c r="O13" s="59"/>
      <c r="P13" s="101"/>
      <c r="Q13" s="104"/>
      <c r="R13" s="104"/>
      <c r="S13" s="109"/>
      <c r="T13" s="109"/>
      <c r="U13" s="108"/>
      <c r="V13" s="59"/>
      <c r="W13" s="51"/>
      <c r="X13" s="51"/>
      <c r="Y13" s="108"/>
      <c r="Z13" s="109"/>
      <c r="AA13" s="109"/>
      <c r="AB13" s="106"/>
      <c r="AC13" s="59"/>
      <c r="AD13" s="101"/>
      <c r="AE13" s="104"/>
      <c r="AF13" s="104"/>
      <c r="AG13" s="109"/>
      <c r="AH13" s="109"/>
      <c r="AI13" s="108"/>
      <c r="AJ13" s="59"/>
      <c r="AK13" s="104"/>
      <c r="AL13" s="104"/>
      <c r="AM13" s="108"/>
      <c r="AN13" s="109"/>
      <c r="AO13" s="109"/>
      <c r="AP13" s="106"/>
      <c r="AQ13" s="37"/>
    </row>
    <row r="14" spans="1:43" x14ac:dyDescent="0.25">
      <c r="A14" s="37"/>
      <c r="B14" s="97"/>
      <c r="C14" s="378">
        <v>3</v>
      </c>
      <c r="D14" s="378"/>
      <c r="E14" s="373"/>
      <c r="F14" s="373"/>
      <c r="G14" s="373"/>
      <c r="H14" s="59"/>
      <c r="I14" s="378">
        <v>18</v>
      </c>
      <c r="J14" s="378"/>
      <c r="K14" s="374"/>
      <c r="L14" s="374"/>
      <c r="M14" s="374"/>
      <c r="N14" s="105"/>
      <c r="O14" s="59"/>
      <c r="P14" s="101"/>
      <c r="Q14" s="378" t="s">
        <v>163</v>
      </c>
      <c r="R14" s="378"/>
      <c r="S14" s="372"/>
      <c r="T14" s="372"/>
      <c r="U14" s="372"/>
      <c r="V14" s="59"/>
      <c r="W14" s="170" t="s">
        <v>165</v>
      </c>
      <c r="X14" s="170"/>
      <c r="Y14" s="374"/>
      <c r="Z14" s="374"/>
      <c r="AA14" s="374"/>
      <c r="AB14" s="105"/>
      <c r="AC14" s="45"/>
      <c r="AD14" s="101"/>
      <c r="AE14" s="378" t="s">
        <v>163</v>
      </c>
      <c r="AF14" s="378"/>
      <c r="AG14" s="372"/>
      <c r="AH14" s="372"/>
      <c r="AI14" s="372"/>
      <c r="AJ14" s="59"/>
      <c r="AK14" s="378" t="s">
        <v>185</v>
      </c>
      <c r="AL14" s="378"/>
      <c r="AM14" s="374"/>
      <c r="AN14" s="374"/>
      <c r="AO14" s="374"/>
      <c r="AP14" s="106"/>
      <c r="AQ14" s="37"/>
    </row>
    <row r="15" spans="1:43" ht="12" customHeight="1" x14ac:dyDescent="0.25">
      <c r="A15" s="37"/>
      <c r="B15" s="97"/>
      <c r="C15" s="104"/>
      <c r="D15" s="104"/>
      <c r="E15" s="107"/>
      <c r="F15" s="107"/>
      <c r="G15" s="108"/>
      <c r="H15" s="59"/>
      <c r="I15" s="104"/>
      <c r="J15" s="104"/>
      <c r="K15" s="108"/>
      <c r="L15" s="107"/>
      <c r="M15" s="107"/>
      <c r="N15" s="106"/>
      <c r="O15" s="59"/>
      <c r="P15" s="101"/>
      <c r="Q15" s="104"/>
      <c r="R15" s="104"/>
      <c r="S15" s="109"/>
      <c r="T15" s="109"/>
      <c r="U15" s="108"/>
      <c r="V15" s="59"/>
      <c r="W15" s="51"/>
      <c r="X15" s="51"/>
      <c r="Y15" s="108"/>
      <c r="Z15" s="109"/>
      <c r="AA15" s="109"/>
      <c r="AB15" s="106"/>
      <c r="AC15" s="59"/>
      <c r="AD15" s="101"/>
      <c r="AE15" s="104"/>
      <c r="AF15" s="104"/>
      <c r="AG15" s="109"/>
      <c r="AH15" s="109"/>
      <c r="AI15" s="108"/>
      <c r="AJ15" s="59"/>
      <c r="AK15" s="104"/>
      <c r="AL15" s="104"/>
      <c r="AM15" s="108"/>
      <c r="AN15" s="109"/>
      <c r="AO15" s="109"/>
      <c r="AP15" s="106"/>
      <c r="AQ15" s="37"/>
    </row>
    <row r="16" spans="1:43" x14ac:dyDescent="0.25">
      <c r="A16" s="37"/>
      <c r="B16" s="97"/>
      <c r="C16" s="378">
        <v>4</v>
      </c>
      <c r="D16" s="378"/>
      <c r="E16" s="373"/>
      <c r="F16" s="373"/>
      <c r="G16" s="373"/>
      <c r="H16" s="59"/>
      <c r="I16" s="378">
        <v>19</v>
      </c>
      <c r="J16" s="378"/>
      <c r="K16" s="374"/>
      <c r="L16" s="374"/>
      <c r="M16" s="374"/>
      <c r="N16" s="105"/>
      <c r="O16" s="37"/>
      <c r="P16" s="97"/>
      <c r="Q16" s="378" t="s">
        <v>164</v>
      </c>
      <c r="R16" s="378"/>
      <c r="S16" s="372"/>
      <c r="T16" s="372"/>
      <c r="U16" s="372"/>
      <c r="V16" s="59"/>
      <c r="W16" s="170" t="s">
        <v>166</v>
      </c>
      <c r="X16" s="170"/>
      <c r="Y16" s="374"/>
      <c r="Z16" s="374"/>
      <c r="AA16" s="374"/>
      <c r="AB16" s="105"/>
      <c r="AC16" s="45"/>
      <c r="AD16" s="97"/>
      <c r="AE16" s="378">
        <v>2</v>
      </c>
      <c r="AF16" s="378"/>
      <c r="AG16" s="372"/>
      <c r="AH16" s="372"/>
      <c r="AI16" s="372"/>
      <c r="AJ16" s="59"/>
      <c r="AK16" s="378" t="s">
        <v>186</v>
      </c>
      <c r="AL16" s="378"/>
      <c r="AM16" s="374"/>
      <c r="AN16" s="374"/>
      <c r="AO16" s="374"/>
      <c r="AP16" s="110"/>
      <c r="AQ16" s="37"/>
    </row>
    <row r="17" spans="1:53" ht="12" customHeight="1" x14ac:dyDescent="0.25">
      <c r="A17" s="37"/>
      <c r="B17" s="97"/>
      <c r="C17" s="104"/>
      <c r="D17" s="104"/>
      <c r="E17" s="107"/>
      <c r="F17" s="107"/>
      <c r="G17" s="108"/>
      <c r="H17" s="59"/>
      <c r="I17" s="104"/>
      <c r="J17" s="104"/>
      <c r="K17" s="108"/>
      <c r="L17" s="107"/>
      <c r="M17" s="107"/>
      <c r="N17" s="106"/>
      <c r="O17" s="59"/>
      <c r="P17" s="101"/>
      <c r="Q17" s="104"/>
      <c r="R17" s="104"/>
      <c r="S17" s="109"/>
      <c r="T17" s="109"/>
      <c r="U17" s="108"/>
      <c r="V17" s="59"/>
      <c r="W17" s="51"/>
      <c r="X17" s="51"/>
      <c r="Y17" s="108"/>
      <c r="Z17" s="109"/>
      <c r="AA17" s="109"/>
      <c r="AB17" s="106"/>
      <c r="AC17" s="59"/>
      <c r="AD17" s="101"/>
      <c r="AE17" s="104"/>
      <c r="AF17" s="104"/>
      <c r="AG17" s="109"/>
      <c r="AH17" s="109"/>
      <c r="AI17" s="108"/>
      <c r="AJ17" s="59"/>
      <c r="AK17" s="104"/>
      <c r="AL17" s="104"/>
      <c r="AM17" s="108"/>
      <c r="AN17" s="109"/>
      <c r="AO17" s="109"/>
      <c r="AP17" s="106"/>
      <c r="AQ17" s="37"/>
    </row>
    <row r="18" spans="1:53" x14ac:dyDescent="0.25">
      <c r="A18" s="37"/>
      <c r="B18" s="97"/>
      <c r="C18" s="378">
        <v>5</v>
      </c>
      <c r="D18" s="378"/>
      <c r="E18" s="373"/>
      <c r="F18" s="373"/>
      <c r="G18" s="373"/>
      <c r="H18" s="59"/>
      <c r="I18" s="378">
        <v>20</v>
      </c>
      <c r="J18" s="378"/>
      <c r="K18" s="374"/>
      <c r="L18" s="374"/>
      <c r="M18" s="374"/>
      <c r="N18" s="105"/>
      <c r="O18" s="59"/>
      <c r="P18" s="101"/>
      <c r="Q18" s="378">
        <v>2</v>
      </c>
      <c r="R18" s="378"/>
      <c r="S18" s="372"/>
      <c r="T18" s="372"/>
      <c r="U18" s="372"/>
      <c r="V18" s="59"/>
      <c r="W18" s="170" t="s">
        <v>167</v>
      </c>
      <c r="X18" s="170"/>
      <c r="Y18" s="374"/>
      <c r="Z18" s="374"/>
      <c r="AA18" s="374"/>
      <c r="AB18" s="105"/>
      <c r="AC18" s="45"/>
      <c r="AD18" s="101"/>
      <c r="AE18" s="378">
        <v>3</v>
      </c>
      <c r="AF18" s="378"/>
      <c r="AG18" s="372"/>
      <c r="AH18" s="372"/>
      <c r="AI18" s="372"/>
      <c r="AJ18" s="59"/>
      <c r="AK18" s="378" t="s">
        <v>187</v>
      </c>
      <c r="AL18" s="378"/>
      <c r="AM18" s="374"/>
      <c r="AN18" s="374"/>
      <c r="AO18" s="374"/>
      <c r="AP18" s="110"/>
      <c r="AQ18" s="37"/>
    </row>
    <row r="19" spans="1:53" ht="12" customHeight="1" x14ac:dyDescent="0.25">
      <c r="A19" s="37"/>
      <c r="B19" s="97"/>
      <c r="C19" s="104"/>
      <c r="D19" s="104"/>
      <c r="E19" s="107"/>
      <c r="F19" s="107"/>
      <c r="G19" s="108"/>
      <c r="H19" s="59"/>
      <c r="I19" s="104"/>
      <c r="J19" s="104"/>
      <c r="K19" s="108"/>
      <c r="L19" s="107"/>
      <c r="M19" s="107"/>
      <c r="N19" s="106"/>
      <c r="O19" s="59"/>
      <c r="P19" s="101"/>
      <c r="Q19" s="104"/>
      <c r="R19" s="104"/>
      <c r="S19" s="109"/>
      <c r="T19" s="109"/>
      <c r="U19" s="108"/>
      <c r="V19" s="59"/>
      <c r="W19" s="51"/>
      <c r="X19" s="51"/>
      <c r="Y19" s="108"/>
      <c r="Z19" s="109"/>
      <c r="AA19" s="109"/>
      <c r="AB19" s="106"/>
      <c r="AC19" s="59"/>
      <c r="AD19" s="101"/>
      <c r="AE19" s="104"/>
      <c r="AF19" s="104"/>
      <c r="AG19" s="109"/>
      <c r="AH19" s="109"/>
      <c r="AI19" s="108"/>
      <c r="AJ19" s="59"/>
      <c r="AK19" s="104"/>
      <c r="AL19" s="104"/>
      <c r="AM19" s="108"/>
      <c r="AN19" s="109"/>
      <c r="AO19" s="109"/>
      <c r="AP19" s="110"/>
      <c r="AQ19" s="37"/>
    </row>
    <row r="20" spans="1:53" x14ac:dyDescent="0.25">
      <c r="A20" s="37"/>
      <c r="B20" s="97"/>
      <c r="C20" s="378">
        <v>6</v>
      </c>
      <c r="D20" s="378"/>
      <c r="E20" s="373"/>
      <c r="F20" s="373"/>
      <c r="G20" s="373"/>
      <c r="H20" s="59"/>
      <c r="I20" s="378">
        <v>21</v>
      </c>
      <c r="J20" s="378"/>
      <c r="K20" s="374"/>
      <c r="L20" s="374"/>
      <c r="M20" s="374"/>
      <c r="N20" s="105"/>
      <c r="O20" s="59"/>
      <c r="P20" s="101"/>
      <c r="Q20" s="378">
        <v>3</v>
      </c>
      <c r="R20" s="378"/>
      <c r="S20" s="372"/>
      <c r="T20" s="372"/>
      <c r="U20" s="372"/>
      <c r="V20" s="59"/>
      <c r="W20" s="170" t="s">
        <v>168</v>
      </c>
      <c r="X20" s="170"/>
      <c r="Y20" s="374"/>
      <c r="Z20" s="374"/>
      <c r="AA20" s="374"/>
      <c r="AB20" s="105"/>
      <c r="AC20" s="45"/>
      <c r="AD20" s="101"/>
      <c r="AE20" s="378">
        <v>4</v>
      </c>
      <c r="AF20" s="378"/>
      <c r="AG20" s="372"/>
      <c r="AH20" s="372"/>
      <c r="AI20" s="372"/>
      <c r="AJ20" s="59"/>
      <c r="AK20" s="378" t="s">
        <v>188</v>
      </c>
      <c r="AL20" s="378"/>
      <c r="AM20" s="374"/>
      <c r="AN20" s="374"/>
      <c r="AO20" s="374"/>
      <c r="AP20" s="106"/>
      <c r="AQ20" s="37"/>
    </row>
    <row r="21" spans="1:53" ht="12" customHeight="1" x14ac:dyDescent="0.25">
      <c r="A21" s="37"/>
      <c r="B21" s="97"/>
      <c r="C21" s="104"/>
      <c r="D21" s="104"/>
      <c r="E21" s="107"/>
      <c r="F21" s="107"/>
      <c r="G21" s="108"/>
      <c r="H21" s="59"/>
      <c r="I21" s="104"/>
      <c r="J21" s="104"/>
      <c r="K21" s="108"/>
      <c r="L21" s="107"/>
      <c r="M21" s="107"/>
      <c r="N21" s="106"/>
      <c r="O21" s="59"/>
      <c r="P21" s="101"/>
      <c r="Q21" s="104"/>
      <c r="R21" s="104"/>
      <c r="S21" s="109"/>
      <c r="T21" s="109"/>
      <c r="U21" s="108"/>
      <c r="V21" s="59"/>
      <c r="W21" s="51"/>
      <c r="X21" s="51"/>
      <c r="Y21" s="108"/>
      <c r="Z21" s="109"/>
      <c r="AA21" s="109"/>
      <c r="AB21" s="106"/>
      <c r="AC21" s="59"/>
      <c r="AD21" s="101"/>
      <c r="AE21" s="104"/>
      <c r="AF21" s="104"/>
      <c r="AG21" s="109"/>
      <c r="AH21" s="109"/>
      <c r="AI21" s="108"/>
      <c r="AJ21" s="59"/>
      <c r="AK21" s="104"/>
      <c r="AL21" s="104"/>
      <c r="AM21" s="108"/>
      <c r="AN21" s="109"/>
      <c r="AO21" s="109"/>
      <c r="AP21" s="106"/>
      <c r="AQ21" s="37"/>
    </row>
    <row r="22" spans="1:53" x14ac:dyDescent="0.25">
      <c r="A22" s="37"/>
      <c r="B22" s="97"/>
      <c r="C22" s="378">
        <v>7</v>
      </c>
      <c r="D22" s="378"/>
      <c r="E22" s="373"/>
      <c r="F22" s="373"/>
      <c r="G22" s="373"/>
      <c r="H22" s="59"/>
      <c r="I22" s="378">
        <v>22</v>
      </c>
      <c r="J22" s="378"/>
      <c r="K22" s="374"/>
      <c r="L22" s="374"/>
      <c r="M22" s="374"/>
      <c r="N22" s="105"/>
      <c r="O22" s="59"/>
      <c r="P22" s="101"/>
      <c r="Q22" s="378">
        <v>4</v>
      </c>
      <c r="R22" s="378"/>
      <c r="S22" s="372"/>
      <c r="T22" s="372"/>
      <c r="U22" s="372"/>
      <c r="V22" s="59"/>
      <c r="W22" s="170" t="s">
        <v>169</v>
      </c>
      <c r="X22" s="170"/>
      <c r="Y22" s="374"/>
      <c r="Z22" s="374"/>
      <c r="AA22" s="374"/>
      <c r="AB22" s="105"/>
      <c r="AC22" s="45"/>
      <c r="AD22" s="101"/>
      <c r="AE22" s="378">
        <v>5</v>
      </c>
      <c r="AF22" s="378"/>
      <c r="AG22" s="372"/>
      <c r="AH22" s="372"/>
      <c r="AI22" s="372"/>
      <c r="AJ22" s="59"/>
      <c r="AK22" s="378">
        <v>13</v>
      </c>
      <c r="AL22" s="378"/>
      <c r="AM22" s="374"/>
      <c r="AN22" s="374"/>
      <c r="AO22" s="374"/>
      <c r="AP22" s="106"/>
      <c r="AQ22" s="37"/>
    </row>
    <row r="23" spans="1:53" ht="12" customHeight="1" x14ac:dyDescent="0.25">
      <c r="A23" s="37"/>
      <c r="B23" s="97"/>
      <c r="C23" s="104"/>
      <c r="D23" s="104"/>
      <c r="E23" s="107"/>
      <c r="F23" s="107"/>
      <c r="G23" s="108"/>
      <c r="H23" s="59"/>
      <c r="I23" s="104"/>
      <c r="J23" s="104"/>
      <c r="K23" s="108"/>
      <c r="L23" s="107"/>
      <c r="M23" s="107"/>
      <c r="N23" s="106"/>
      <c r="O23" s="59"/>
      <c r="P23" s="101"/>
      <c r="Q23" s="104"/>
      <c r="R23" s="104"/>
      <c r="S23" s="109"/>
      <c r="T23" s="109"/>
      <c r="U23" s="108"/>
      <c r="V23" s="59"/>
      <c r="W23" s="51"/>
      <c r="X23" s="51"/>
      <c r="Y23" s="108"/>
      <c r="Z23" s="109"/>
      <c r="AA23" s="109"/>
      <c r="AB23" s="106"/>
      <c r="AC23" s="59"/>
      <c r="AD23" s="101"/>
      <c r="AE23" s="104"/>
      <c r="AF23" s="104"/>
      <c r="AG23" s="109"/>
      <c r="AH23" s="109"/>
      <c r="AI23" s="108"/>
      <c r="AJ23" s="59"/>
      <c r="AK23" s="104"/>
      <c r="AL23" s="104"/>
      <c r="AM23" s="108"/>
      <c r="AN23" s="109"/>
      <c r="AO23" s="109"/>
      <c r="AP23" s="106"/>
      <c r="AQ23" s="37"/>
    </row>
    <row r="24" spans="1:53" x14ac:dyDescent="0.25">
      <c r="A24" s="37"/>
      <c r="B24" s="97"/>
      <c r="C24" s="378">
        <v>8</v>
      </c>
      <c r="D24" s="378"/>
      <c r="E24" s="373"/>
      <c r="F24" s="373"/>
      <c r="G24" s="373"/>
      <c r="H24" s="59"/>
      <c r="I24" s="378">
        <v>23</v>
      </c>
      <c r="J24" s="378"/>
      <c r="K24" s="374"/>
      <c r="L24" s="374"/>
      <c r="M24" s="374"/>
      <c r="N24" s="105"/>
      <c r="O24" s="59"/>
      <c r="P24" s="101"/>
      <c r="Q24" s="378">
        <v>5</v>
      </c>
      <c r="R24" s="378"/>
      <c r="S24" s="372"/>
      <c r="T24" s="372"/>
      <c r="U24" s="372"/>
      <c r="V24" s="59"/>
      <c r="W24" s="170" t="s">
        <v>170</v>
      </c>
      <c r="X24" s="170"/>
      <c r="Y24" s="374"/>
      <c r="Z24" s="374"/>
      <c r="AA24" s="374"/>
      <c r="AB24" s="105"/>
      <c r="AC24" s="45"/>
      <c r="AD24" s="101"/>
      <c r="AE24" s="378" t="s">
        <v>175</v>
      </c>
      <c r="AF24" s="378"/>
      <c r="AG24" s="372"/>
      <c r="AH24" s="372"/>
      <c r="AI24" s="372"/>
      <c r="AJ24" s="59"/>
      <c r="AK24" s="378">
        <v>14</v>
      </c>
      <c r="AL24" s="378"/>
      <c r="AM24" s="374"/>
      <c r="AN24" s="374"/>
      <c r="AO24" s="374"/>
      <c r="AP24" s="106"/>
      <c r="AQ24" s="37"/>
    </row>
    <row r="25" spans="1:53" ht="12" customHeight="1" x14ac:dyDescent="0.25">
      <c r="A25" s="37"/>
      <c r="B25" s="97"/>
      <c r="C25" s="104"/>
      <c r="D25" s="104"/>
      <c r="E25" s="107"/>
      <c r="F25" s="107"/>
      <c r="G25" s="108"/>
      <c r="H25" s="59"/>
      <c r="I25" s="104"/>
      <c r="J25" s="104"/>
      <c r="K25" s="108"/>
      <c r="L25" s="107"/>
      <c r="M25" s="107"/>
      <c r="N25" s="106"/>
      <c r="O25" s="59"/>
      <c r="P25" s="101"/>
      <c r="Q25" s="104"/>
      <c r="R25" s="104"/>
      <c r="S25" s="109"/>
      <c r="T25" s="109"/>
      <c r="U25" s="108"/>
      <c r="V25" s="59"/>
      <c r="W25" s="51"/>
      <c r="X25" s="51"/>
      <c r="Y25" s="108"/>
      <c r="Z25" s="109"/>
      <c r="AA25" s="109"/>
      <c r="AB25" s="106"/>
      <c r="AC25" s="59"/>
      <c r="AD25" s="101"/>
      <c r="AE25" s="104"/>
      <c r="AF25" s="104"/>
      <c r="AG25" s="109"/>
      <c r="AH25" s="109"/>
      <c r="AI25" s="108"/>
      <c r="AJ25" s="59"/>
      <c r="AK25" s="104"/>
      <c r="AL25" s="104"/>
      <c r="AM25" s="108"/>
      <c r="AN25" s="109"/>
      <c r="AO25" s="109"/>
      <c r="AP25" s="106"/>
      <c r="AQ25" s="37"/>
    </row>
    <row r="26" spans="1:53" x14ac:dyDescent="0.25">
      <c r="A26" s="37"/>
      <c r="B26" s="97"/>
      <c r="C26" s="378">
        <v>9</v>
      </c>
      <c r="D26" s="378"/>
      <c r="E26" s="373"/>
      <c r="F26" s="373"/>
      <c r="G26" s="373"/>
      <c r="H26" s="59"/>
      <c r="I26" s="378">
        <v>24</v>
      </c>
      <c r="J26" s="378"/>
      <c r="K26" s="374"/>
      <c r="L26" s="374"/>
      <c r="M26" s="374"/>
      <c r="N26" s="105"/>
      <c r="O26" s="59"/>
      <c r="P26" s="101"/>
      <c r="Q26" s="378">
        <v>6</v>
      </c>
      <c r="R26" s="378"/>
      <c r="S26" s="372"/>
      <c r="T26" s="372"/>
      <c r="U26" s="372"/>
      <c r="V26" s="59"/>
      <c r="W26" s="170" t="s">
        <v>160</v>
      </c>
      <c r="X26" s="170"/>
      <c r="Y26" s="374"/>
      <c r="Z26" s="374"/>
      <c r="AA26" s="374"/>
      <c r="AB26" s="105"/>
      <c r="AC26" s="45"/>
      <c r="AD26" s="101"/>
      <c r="AE26" s="378" t="s">
        <v>176</v>
      </c>
      <c r="AF26" s="378"/>
      <c r="AG26" s="372"/>
      <c r="AH26" s="372"/>
      <c r="AI26" s="372"/>
      <c r="AJ26" s="59"/>
      <c r="AK26" s="378">
        <v>15</v>
      </c>
      <c r="AL26" s="378"/>
      <c r="AM26" s="374"/>
      <c r="AN26" s="374"/>
      <c r="AO26" s="374"/>
      <c r="AP26" s="106"/>
      <c r="AQ26" s="37"/>
    </row>
    <row r="27" spans="1:53" ht="12" customHeight="1" x14ac:dyDescent="0.25">
      <c r="A27" s="37"/>
      <c r="B27" s="97"/>
      <c r="C27" s="104"/>
      <c r="D27" s="104"/>
      <c r="E27" s="107"/>
      <c r="F27" s="107"/>
      <c r="G27" s="108"/>
      <c r="H27" s="59"/>
      <c r="I27" s="104"/>
      <c r="J27" s="104"/>
      <c r="K27" s="108"/>
      <c r="L27" s="107"/>
      <c r="M27" s="107"/>
      <c r="N27" s="106"/>
      <c r="O27" s="59"/>
      <c r="P27" s="101"/>
      <c r="Q27" s="104"/>
      <c r="R27" s="104"/>
      <c r="S27" s="109"/>
      <c r="T27" s="109"/>
      <c r="U27" s="108"/>
      <c r="V27" s="59"/>
      <c r="W27" s="51"/>
      <c r="X27" s="51"/>
      <c r="Y27" s="108"/>
      <c r="Z27" s="109"/>
      <c r="AA27" s="109"/>
      <c r="AB27" s="106"/>
      <c r="AC27" s="59"/>
      <c r="AD27" s="101"/>
      <c r="AE27" s="104"/>
      <c r="AF27" s="104"/>
      <c r="AG27" s="109"/>
      <c r="AH27" s="109"/>
      <c r="AI27" s="108"/>
      <c r="AJ27" s="59"/>
      <c r="AK27" s="104"/>
      <c r="AL27" s="104"/>
      <c r="AM27" s="108"/>
      <c r="AN27" s="109"/>
      <c r="AO27" s="109"/>
      <c r="AP27" s="106"/>
      <c r="AQ27" s="37"/>
    </row>
    <row r="28" spans="1:53" x14ac:dyDescent="0.25">
      <c r="A28" s="37"/>
      <c r="B28" s="97"/>
      <c r="C28" s="378">
        <v>10</v>
      </c>
      <c r="D28" s="378"/>
      <c r="E28" s="373"/>
      <c r="F28" s="373"/>
      <c r="G28" s="373"/>
      <c r="H28" s="59"/>
      <c r="I28" s="378">
        <v>25</v>
      </c>
      <c r="J28" s="378"/>
      <c r="K28" s="374"/>
      <c r="L28" s="374"/>
      <c r="M28" s="374"/>
      <c r="N28" s="105"/>
      <c r="O28" s="59"/>
      <c r="P28" s="101"/>
      <c r="Q28" s="378">
        <v>7</v>
      </c>
      <c r="R28" s="378"/>
      <c r="S28" s="372"/>
      <c r="T28" s="372"/>
      <c r="U28" s="372"/>
      <c r="V28" s="59"/>
      <c r="W28" s="170" t="s">
        <v>171</v>
      </c>
      <c r="X28" s="170"/>
      <c r="Y28" s="374"/>
      <c r="Z28" s="374"/>
      <c r="AA28" s="374"/>
      <c r="AB28" s="105"/>
      <c r="AC28" s="45"/>
      <c r="AD28" s="101"/>
      <c r="AE28" s="378" t="s">
        <v>177</v>
      </c>
      <c r="AF28" s="378"/>
      <c r="AG28" s="372"/>
      <c r="AH28" s="372"/>
      <c r="AI28" s="372"/>
      <c r="AJ28" s="59"/>
      <c r="AK28" s="378">
        <v>16</v>
      </c>
      <c r="AL28" s="378"/>
      <c r="AM28" s="374"/>
      <c r="AN28" s="374"/>
      <c r="AO28" s="374"/>
      <c r="AP28" s="106"/>
      <c r="AQ28" s="37"/>
    </row>
    <row r="29" spans="1:53" ht="12" customHeight="1" x14ac:dyDescent="0.25">
      <c r="A29" s="37"/>
      <c r="B29" s="97"/>
      <c r="C29" s="104"/>
      <c r="D29" s="104"/>
      <c r="E29" s="107"/>
      <c r="F29" s="107"/>
      <c r="G29" s="108"/>
      <c r="H29" s="59"/>
      <c r="I29" s="104"/>
      <c r="J29" s="104"/>
      <c r="K29" s="108"/>
      <c r="L29" s="107"/>
      <c r="M29" s="107"/>
      <c r="N29" s="106"/>
      <c r="O29" s="59"/>
      <c r="P29" s="101"/>
      <c r="Q29" s="104"/>
      <c r="R29" s="104"/>
      <c r="S29" s="109"/>
      <c r="T29" s="109"/>
      <c r="U29" s="108"/>
      <c r="V29" s="59"/>
      <c r="W29" s="51"/>
      <c r="X29" s="51"/>
      <c r="Y29" s="108"/>
      <c r="Z29" s="109"/>
      <c r="AA29" s="109"/>
      <c r="AB29" s="106"/>
      <c r="AC29" s="59"/>
      <c r="AD29" s="101"/>
      <c r="AE29" s="104"/>
      <c r="AF29" s="104"/>
      <c r="AG29" s="109"/>
      <c r="AH29" s="109"/>
      <c r="AI29" s="108"/>
      <c r="AJ29" s="59"/>
      <c r="AK29" s="104"/>
      <c r="AL29" s="104"/>
      <c r="AM29" s="108"/>
      <c r="AN29" s="109"/>
      <c r="AO29" s="109"/>
      <c r="AP29" s="106"/>
      <c r="AQ29" s="37"/>
    </row>
    <row r="30" spans="1:53" x14ac:dyDescent="0.25">
      <c r="A30" s="37"/>
      <c r="B30" s="97"/>
      <c r="C30" s="378">
        <v>11</v>
      </c>
      <c r="D30" s="378"/>
      <c r="E30" s="373"/>
      <c r="F30" s="373"/>
      <c r="G30" s="373"/>
      <c r="H30" s="59"/>
      <c r="I30" s="378">
        <v>26</v>
      </c>
      <c r="J30" s="378"/>
      <c r="K30" s="374"/>
      <c r="L30" s="374"/>
      <c r="M30" s="374"/>
      <c r="N30" s="105"/>
      <c r="O30" s="59"/>
      <c r="P30" s="101"/>
      <c r="Q30" s="378">
        <v>8</v>
      </c>
      <c r="R30" s="378"/>
      <c r="S30" s="372"/>
      <c r="T30" s="372"/>
      <c r="U30" s="372"/>
      <c r="V30" s="59"/>
      <c r="W30" s="170" t="s">
        <v>172</v>
      </c>
      <c r="X30" s="170"/>
      <c r="Y30" s="374"/>
      <c r="Z30" s="374"/>
      <c r="AA30" s="374"/>
      <c r="AB30" s="105"/>
      <c r="AC30" s="45"/>
      <c r="AD30" s="101"/>
      <c r="AE30" s="378" t="s">
        <v>178</v>
      </c>
      <c r="AF30" s="378"/>
      <c r="AG30" s="372"/>
      <c r="AH30" s="372"/>
      <c r="AI30" s="372"/>
      <c r="AJ30" s="59"/>
      <c r="AK30" s="378">
        <v>17</v>
      </c>
      <c r="AL30" s="378"/>
      <c r="AM30" s="374"/>
      <c r="AN30" s="374"/>
      <c r="AO30" s="374"/>
      <c r="AP30" s="106"/>
      <c r="AQ30" s="37"/>
    </row>
    <row r="31" spans="1:53" ht="12" customHeight="1" x14ac:dyDescent="0.25">
      <c r="A31" s="37"/>
      <c r="B31" s="97"/>
      <c r="C31" s="104"/>
      <c r="D31" s="104"/>
      <c r="E31" s="107"/>
      <c r="F31" s="107"/>
      <c r="G31" s="108"/>
      <c r="H31" s="59"/>
      <c r="I31" s="104"/>
      <c r="J31" s="104"/>
      <c r="K31" s="108"/>
      <c r="L31" s="107"/>
      <c r="M31" s="107"/>
      <c r="N31" s="106"/>
      <c r="O31" s="59"/>
      <c r="P31" s="101"/>
      <c r="Q31" s="104"/>
      <c r="R31" s="104"/>
      <c r="S31" s="109"/>
      <c r="T31" s="109"/>
      <c r="U31" s="108"/>
      <c r="V31" s="59"/>
      <c r="W31" s="51"/>
      <c r="X31" s="51"/>
      <c r="Y31" s="108"/>
      <c r="Z31" s="109"/>
      <c r="AA31" s="109"/>
      <c r="AB31" s="106"/>
      <c r="AC31" s="59"/>
      <c r="AD31" s="101"/>
      <c r="AE31" s="104"/>
      <c r="AF31" s="104"/>
      <c r="AG31" s="109"/>
      <c r="AH31" s="109"/>
      <c r="AI31" s="108"/>
      <c r="AJ31" s="59"/>
      <c r="AK31" s="104"/>
      <c r="AL31" s="104"/>
      <c r="AM31" s="108"/>
      <c r="AN31" s="109"/>
      <c r="AO31" s="109"/>
      <c r="AP31" s="106"/>
      <c r="AQ31" s="37"/>
    </row>
    <row r="32" spans="1:53" x14ac:dyDescent="0.25">
      <c r="A32" s="37"/>
      <c r="B32" s="97"/>
      <c r="C32" s="378">
        <v>12</v>
      </c>
      <c r="D32" s="378"/>
      <c r="E32" s="373"/>
      <c r="F32" s="373"/>
      <c r="G32" s="373"/>
      <c r="H32" s="59"/>
      <c r="I32" s="378">
        <v>27</v>
      </c>
      <c r="J32" s="378"/>
      <c r="K32" s="374"/>
      <c r="L32" s="374"/>
      <c r="M32" s="374"/>
      <c r="N32" s="105"/>
      <c r="O32" s="59"/>
      <c r="P32" s="101"/>
      <c r="Q32" s="378">
        <v>9</v>
      </c>
      <c r="R32" s="378"/>
      <c r="S32" s="372"/>
      <c r="T32" s="372"/>
      <c r="U32" s="372"/>
      <c r="V32" s="59"/>
      <c r="W32" s="170">
        <v>18</v>
      </c>
      <c r="X32" s="170"/>
      <c r="Y32" s="374"/>
      <c r="Z32" s="374"/>
      <c r="AA32" s="374"/>
      <c r="AB32" s="105"/>
      <c r="AC32" s="45"/>
      <c r="AD32" s="101"/>
      <c r="AE32" s="378" t="s">
        <v>179</v>
      </c>
      <c r="AF32" s="378"/>
      <c r="AG32" s="372"/>
      <c r="AH32" s="372"/>
      <c r="AI32" s="372"/>
      <c r="AJ32" s="59"/>
      <c r="AK32" s="378">
        <v>18</v>
      </c>
      <c r="AL32" s="378"/>
      <c r="AM32" s="374"/>
      <c r="AN32" s="374"/>
      <c r="AO32" s="374"/>
      <c r="AP32" s="106"/>
      <c r="AQ32" s="37"/>
      <c r="BA32" s="111"/>
    </row>
    <row r="33" spans="1:43" ht="12" customHeight="1" x14ac:dyDescent="0.25">
      <c r="A33" s="37"/>
      <c r="B33" s="97"/>
      <c r="C33" s="104"/>
      <c r="D33" s="104"/>
      <c r="E33" s="107"/>
      <c r="F33" s="107"/>
      <c r="G33" s="108"/>
      <c r="H33" s="59"/>
      <c r="I33" s="104"/>
      <c r="J33" s="104"/>
      <c r="K33" s="108"/>
      <c r="L33" s="107"/>
      <c r="M33" s="107"/>
      <c r="N33" s="106"/>
      <c r="O33" s="59"/>
      <c r="P33" s="101"/>
      <c r="Q33" s="104"/>
      <c r="R33" s="104"/>
      <c r="S33" s="109"/>
      <c r="T33" s="109"/>
      <c r="U33" s="108"/>
      <c r="V33" s="59"/>
      <c r="W33" s="51"/>
      <c r="X33" s="51"/>
      <c r="Y33" s="108"/>
      <c r="Z33" s="109"/>
      <c r="AA33" s="109"/>
      <c r="AB33" s="106"/>
      <c r="AC33" s="59"/>
      <c r="AD33" s="101"/>
      <c r="AE33" s="104"/>
      <c r="AF33" s="104"/>
      <c r="AG33" s="109"/>
      <c r="AH33" s="109"/>
      <c r="AI33" s="108"/>
      <c r="AJ33" s="59"/>
      <c r="AK33" s="104"/>
      <c r="AL33" s="104"/>
      <c r="AM33" s="108"/>
      <c r="AN33" s="109"/>
      <c r="AO33" s="109"/>
      <c r="AP33" s="106"/>
      <c r="AQ33" s="37"/>
    </row>
    <row r="34" spans="1:43" x14ac:dyDescent="0.25">
      <c r="A34" s="37"/>
      <c r="B34" s="97"/>
      <c r="C34" s="378">
        <v>13</v>
      </c>
      <c r="D34" s="378"/>
      <c r="E34" s="373"/>
      <c r="F34" s="373"/>
      <c r="G34" s="373"/>
      <c r="H34" s="59"/>
      <c r="I34" s="378">
        <v>28</v>
      </c>
      <c r="J34" s="378"/>
      <c r="K34" s="374"/>
      <c r="L34" s="374"/>
      <c r="M34" s="374"/>
      <c r="N34" s="105"/>
      <c r="O34" s="59"/>
      <c r="P34" s="101"/>
      <c r="Q34" s="378">
        <v>10</v>
      </c>
      <c r="R34" s="378"/>
      <c r="S34" s="372"/>
      <c r="T34" s="372"/>
      <c r="U34" s="372"/>
      <c r="V34" s="59"/>
      <c r="W34" s="170">
        <v>19</v>
      </c>
      <c r="X34" s="170"/>
      <c r="Y34" s="374"/>
      <c r="Z34" s="374"/>
      <c r="AA34" s="374"/>
      <c r="AB34" s="105"/>
      <c r="AC34" s="45"/>
      <c r="AD34" s="101"/>
      <c r="AE34" s="378" t="s">
        <v>180</v>
      </c>
      <c r="AF34" s="378"/>
      <c r="AG34" s="372"/>
      <c r="AH34" s="372"/>
      <c r="AI34" s="372"/>
      <c r="AJ34" s="59"/>
      <c r="AK34" s="378">
        <v>19</v>
      </c>
      <c r="AL34" s="378"/>
      <c r="AM34" s="374"/>
      <c r="AN34" s="374"/>
      <c r="AO34" s="374"/>
      <c r="AP34" s="106"/>
      <c r="AQ34" s="37"/>
    </row>
    <row r="35" spans="1:43" ht="12" customHeight="1" x14ac:dyDescent="0.25">
      <c r="A35" s="37"/>
      <c r="B35" s="97"/>
      <c r="C35" s="104"/>
      <c r="D35" s="104"/>
      <c r="E35" s="107"/>
      <c r="F35" s="107"/>
      <c r="G35" s="108"/>
      <c r="H35" s="59"/>
      <c r="I35" s="104"/>
      <c r="J35" s="104"/>
      <c r="K35" s="108"/>
      <c r="L35" s="107"/>
      <c r="M35" s="107"/>
      <c r="N35" s="106"/>
      <c r="O35" s="59"/>
      <c r="P35" s="101"/>
      <c r="Q35" s="104"/>
      <c r="R35" s="104"/>
      <c r="S35" s="109"/>
      <c r="T35" s="109"/>
      <c r="U35" s="108"/>
      <c r="V35" s="59"/>
      <c r="W35" s="51"/>
      <c r="X35" s="51"/>
      <c r="Y35" s="108"/>
      <c r="Z35" s="109"/>
      <c r="AA35" s="109"/>
      <c r="AB35" s="106"/>
      <c r="AC35" s="59"/>
      <c r="AD35" s="101"/>
      <c r="AE35" s="104"/>
      <c r="AF35" s="104"/>
      <c r="AG35" s="109"/>
      <c r="AH35" s="109"/>
      <c r="AI35" s="108"/>
      <c r="AJ35" s="59"/>
      <c r="AK35" s="104"/>
      <c r="AL35" s="104"/>
      <c r="AM35" s="108"/>
      <c r="AN35" s="109"/>
      <c r="AO35" s="109"/>
      <c r="AP35" s="106"/>
      <c r="AQ35" s="37"/>
    </row>
    <row r="36" spans="1:43" x14ac:dyDescent="0.25">
      <c r="A36" s="37"/>
      <c r="B36" s="97"/>
      <c r="C36" s="378">
        <v>14</v>
      </c>
      <c r="D36" s="378"/>
      <c r="E36" s="373"/>
      <c r="F36" s="373"/>
      <c r="G36" s="373"/>
      <c r="H36" s="59"/>
      <c r="I36" s="378">
        <v>29</v>
      </c>
      <c r="J36" s="378"/>
      <c r="K36" s="374"/>
      <c r="L36" s="374"/>
      <c r="M36" s="374"/>
      <c r="N36" s="105"/>
      <c r="O36" s="59"/>
      <c r="P36" s="101"/>
      <c r="Q36" s="378">
        <v>11</v>
      </c>
      <c r="R36" s="378"/>
      <c r="S36" s="372"/>
      <c r="T36" s="372"/>
      <c r="U36" s="372"/>
      <c r="V36" s="59"/>
      <c r="W36" s="170">
        <v>20</v>
      </c>
      <c r="X36" s="170"/>
      <c r="Y36" s="374"/>
      <c r="Z36" s="374"/>
      <c r="AA36" s="374"/>
      <c r="AB36" s="105"/>
      <c r="AC36" s="45"/>
      <c r="AD36" s="101"/>
      <c r="AE36" s="378">
        <v>8</v>
      </c>
      <c r="AF36" s="378"/>
      <c r="AG36" s="372"/>
      <c r="AH36" s="372"/>
      <c r="AI36" s="372"/>
      <c r="AJ36" s="59"/>
      <c r="AK36" s="378">
        <v>20</v>
      </c>
      <c r="AL36" s="378"/>
      <c r="AM36" s="374"/>
      <c r="AN36" s="374"/>
      <c r="AO36" s="374"/>
      <c r="AP36" s="106"/>
      <c r="AQ36" s="37"/>
    </row>
    <row r="37" spans="1:43" ht="12" customHeight="1" x14ac:dyDescent="0.25">
      <c r="A37" s="37"/>
      <c r="B37" s="97"/>
      <c r="C37" s="104"/>
      <c r="D37" s="104"/>
      <c r="E37" s="107"/>
      <c r="F37" s="107"/>
      <c r="G37" s="108"/>
      <c r="H37" s="59"/>
      <c r="I37" s="104"/>
      <c r="J37" s="104"/>
      <c r="K37" s="108"/>
      <c r="L37" s="107"/>
      <c r="M37" s="107"/>
      <c r="N37" s="106"/>
      <c r="O37" s="59"/>
      <c r="P37" s="101"/>
      <c r="Q37" s="104"/>
      <c r="R37" s="104"/>
      <c r="S37" s="109"/>
      <c r="T37" s="109"/>
      <c r="U37" s="108"/>
      <c r="V37" s="59"/>
      <c r="W37" s="51"/>
      <c r="X37" s="51"/>
      <c r="Y37" s="108"/>
      <c r="Z37" s="109"/>
      <c r="AA37" s="109"/>
      <c r="AB37" s="106"/>
      <c r="AC37" s="59"/>
      <c r="AD37" s="101"/>
      <c r="AE37" s="104"/>
      <c r="AF37" s="104"/>
      <c r="AG37" s="109"/>
      <c r="AH37" s="109"/>
      <c r="AI37" s="108"/>
      <c r="AJ37" s="59"/>
      <c r="AK37" s="104"/>
      <c r="AL37" s="104"/>
      <c r="AM37" s="108"/>
      <c r="AN37" s="109"/>
      <c r="AO37" s="109"/>
      <c r="AP37" s="106"/>
      <c r="AQ37" s="37"/>
    </row>
    <row r="38" spans="1:43" x14ac:dyDescent="0.25">
      <c r="A38" s="37"/>
      <c r="B38" s="97"/>
      <c r="C38" s="378">
        <v>15</v>
      </c>
      <c r="D38" s="378"/>
      <c r="E38" s="373"/>
      <c r="F38" s="373"/>
      <c r="G38" s="373"/>
      <c r="H38" s="59"/>
      <c r="I38" s="378">
        <v>30</v>
      </c>
      <c r="J38" s="378"/>
      <c r="K38" s="374"/>
      <c r="L38" s="374"/>
      <c r="M38" s="374"/>
      <c r="N38" s="105"/>
      <c r="O38" s="59"/>
      <c r="P38" s="101"/>
      <c r="Q38" s="378">
        <v>12</v>
      </c>
      <c r="R38" s="378"/>
      <c r="S38" s="372"/>
      <c r="T38" s="372"/>
      <c r="U38" s="372"/>
      <c r="V38" s="59"/>
      <c r="W38" s="170">
        <v>21</v>
      </c>
      <c r="X38" s="170"/>
      <c r="Y38" s="374"/>
      <c r="Z38" s="374"/>
      <c r="AA38" s="374"/>
      <c r="AB38" s="105"/>
      <c r="AC38" s="45"/>
      <c r="AD38" s="101"/>
      <c r="AE38" s="378">
        <v>9</v>
      </c>
      <c r="AF38" s="378"/>
      <c r="AG38" s="372"/>
      <c r="AH38" s="372"/>
      <c r="AI38" s="372"/>
      <c r="AJ38" s="59"/>
      <c r="AK38" s="378">
        <v>21</v>
      </c>
      <c r="AL38" s="378"/>
      <c r="AM38" s="374"/>
      <c r="AN38" s="374"/>
      <c r="AO38" s="374"/>
      <c r="AP38" s="106"/>
      <c r="AQ38" s="37"/>
    </row>
    <row r="39" spans="1:43" ht="12" customHeight="1" x14ac:dyDescent="0.25">
      <c r="A39" s="37"/>
      <c r="B39" s="97"/>
      <c r="C39" s="104"/>
      <c r="D39" s="104"/>
      <c r="E39" s="59"/>
      <c r="F39" s="59"/>
      <c r="G39" s="37"/>
      <c r="H39" s="59"/>
      <c r="I39" s="104"/>
      <c r="J39" s="104"/>
      <c r="K39" s="37"/>
      <c r="L39" s="59"/>
      <c r="M39" s="59"/>
      <c r="N39" s="106"/>
      <c r="O39" s="59"/>
      <c r="P39" s="101"/>
      <c r="Q39" s="104"/>
      <c r="R39" s="104"/>
      <c r="S39" s="109"/>
      <c r="T39" s="109"/>
      <c r="U39" s="108"/>
      <c r="V39" s="59"/>
      <c r="W39" s="51"/>
      <c r="X39" s="51"/>
      <c r="Y39" s="108"/>
      <c r="Z39" s="109"/>
      <c r="AA39" s="109"/>
      <c r="AB39" s="106"/>
      <c r="AC39" s="59"/>
      <c r="AD39" s="101"/>
      <c r="AE39" s="104"/>
      <c r="AF39" s="104"/>
      <c r="AG39" s="109"/>
      <c r="AH39" s="109"/>
      <c r="AI39" s="108"/>
      <c r="AJ39" s="59"/>
      <c r="AK39" s="104"/>
      <c r="AL39" s="104"/>
      <c r="AM39" s="108"/>
      <c r="AN39" s="109"/>
      <c r="AO39" s="109"/>
      <c r="AP39" s="106"/>
      <c r="AQ39" s="37"/>
    </row>
    <row r="40" spans="1:43" x14ac:dyDescent="0.25">
      <c r="A40" s="37"/>
      <c r="B40" s="97"/>
      <c r="C40" s="104"/>
      <c r="D40" s="104"/>
      <c r="E40" s="59"/>
      <c r="F40" s="59"/>
      <c r="G40" s="59"/>
      <c r="H40" s="59"/>
      <c r="I40" s="104"/>
      <c r="J40" s="104"/>
      <c r="K40" s="37"/>
      <c r="L40" s="37"/>
      <c r="M40" s="37"/>
      <c r="N40" s="110"/>
      <c r="O40" s="59"/>
      <c r="P40" s="101"/>
      <c r="Q40" s="378">
        <v>13</v>
      </c>
      <c r="R40" s="378"/>
      <c r="S40" s="372"/>
      <c r="T40" s="372"/>
      <c r="U40" s="372"/>
      <c r="V40" s="59"/>
      <c r="W40" s="170">
        <v>22</v>
      </c>
      <c r="X40" s="170"/>
      <c r="Y40" s="374"/>
      <c r="Z40" s="374"/>
      <c r="AA40" s="374"/>
      <c r="AB40" s="105"/>
      <c r="AC40" s="45"/>
      <c r="AD40" s="101"/>
      <c r="AE40" s="378" t="s">
        <v>181</v>
      </c>
      <c r="AF40" s="378"/>
      <c r="AG40" s="372"/>
      <c r="AH40" s="372"/>
      <c r="AI40" s="372"/>
      <c r="AJ40" s="59"/>
      <c r="AK40" s="378">
        <v>22</v>
      </c>
      <c r="AL40" s="378"/>
      <c r="AM40" s="374"/>
      <c r="AN40" s="374"/>
      <c r="AO40" s="374"/>
      <c r="AP40" s="106"/>
      <c r="AQ40" s="37"/>
    </row>
    <row r="41" spans="1:43" ht="12" customHeight="1" x14ac:dyDescent="0.25">
      <c r="A41" s="37"/>
      <c r="B41" s="97"/>
      <c r="C41" s="104"/>
      <c r="D41" s="104"/>
      <c r="E41" s="59"/>
      <c r="F41" s="59"/>
      <c r="G41" s="37"/>
      <c r="H41" s="59"/>
      <c r="I41" s="112"/>
      <c r="J41" s="112"/>
      <c r="K41" s="37"/>
      <c r="L41" s="59"/>
      <c r="M41" s="59"/>
      <c r="N41" s="106"/>
      <c r="O41" s="59"/>
      <c r="P41" s="101"/>
      <c r="Q41" s="104"/>
      <c r="R41" s="104"/>
      <c r="S41" s="109"/>
      <c r="T41" s="109"/>
      <c r="U41" s="108"/>
      <c r="V41" s="59"/>
      <c r="W41" s="59"/>
      <c r="X41" s="59"/>
      <c r="Y41" s="37"/>
      <c r="Z41" s="59"/>
      <c r="AA41" s="59"/>
      <c r="AB41" s="106"/>
      <c r="AC41" s="59"/>
      <c r="AD41" s="101"/>
      <c r="AE41" s="104"/>
      <c r="AF41" s="104"/>
      <c r="AG41" s="109"/>
      <c r="AH41" s="109"/>
      <c r="AI41" s="108"/>
      <c r="AJ41" s="59"/>
      <c r="AK41" s="104"/>
      <c r="AL41" s="104"/>
      <c r="AM41" s="108"/>
      <c r="AN41" s="109"/>
      <c r="AO41" s="109"/>
      <c r="AP41" s="106"/>
      <c r="AQ41" s="37"/>
    </row>
    <row r="42" spans="1:43" x14ac:dyDescent="0.25">
      <c r="A42" s="37"/>
      <c r="B42" s="97"/>
      <c r="C42" s="104"/>
      <c r="D42" s="104"/>
      <c r="E42" s="59"/>
      <c r="F42" s="59"/>
      <c r="G42" s="59"/>
      <c r="H42" s="59"/>
      <c r="I42" s="112"/>
      <c r="J42" s="112"/>
      <c r="K42" s="37"/>
      <c r="L42" s="37"/>
      <c r="M42" s="37"/>
      <c r="N42" s="110"/>
      <c r="O42" s="59"/>
      <c r="P42" s="101"/>
      <c r="Q42" s="378">
        <v>14</v>
      </c>
      <c r="R42" s="378"/>
      <c r="S42" s="372"/>
      <c r="T42" s="372"/>
      <c r="U42" s="372"/>
      <c r="V42" s="59"/>
      <c r="W42" s="59"/>
      <c r="X42" s="59"/>
      <c r="Y42" s="59"/>
      <c r="Z42" s="59"/>
      <c r="AA42" s="59"/>
      <c r="AB42" s="106"/>
      <c r="AC42" s="59"/>
      <c r="AD42" s="101"/>
      <c r="AE42" s="378" t="s">
        <v>182</v>
      </c>
      <c r="AF42" s="378"/>
      <c r="AG42" s="372"/>
      <c r="AH42" s="372"/>
      <c r="AI42" s="372"/>
      <c r="AJ42" s="59"/>
      <c r="AK42" s="378">
        <v>23</v>
      </c>
      <c r="AL42" s="378"/>
      <c r="AM42" s="374"/>
      <c r="AN42" s="374"/>
      <c r="AO42" s="374"/>
      <c r="AP42" s="106"/>
      <c r="AQ42" s="37"/>
    </row>
    <row r="43" spans="1:43" ht="12" customHeight="1" x14ac:dyDescent="0.25">
      <c r="A43" s="37"/>
      <c r="B43" s="97"/>
      <c r="C43" s="104"/>
      <c r="D43" s="104"/>
      <c r="E43" s="59"/>
      <c r="F43" s="59"/>
      <c r="G43" s="37"/>
      <c r="H43" s="59"/>
      <c r="I43" s="112"/>
      <c r="J43" s="112"/>
      <c r="K43" s="37"/>
      <c r="L43" s="59"/>
      <c r="M43" s="59"/>
      <c r="N43" s="106"/>
      <c r="O43" s="59"/>
      <c r="P43" s="101"/>
      <c r="Q43" s="112"/>
      <c r="R43" s="113"/>
      <c r="S43" s="59"/>
      <c r="T43" s="59"/>
      <c r="U43" s="37"/>
      <c r="V43" s="52"/>
      <c r="W43" s="52"/>
      <c r="X43" s="52"/>
      <c r="Y43" s="52"/>
      <c r="Z43" s="52"/>
      <c r="AA43" s="52"/>
      <c r="AB43" s="114"/>
      <c r="AC43" s="52"/>
      <c r="AD43" s="115"/>
      <c r="AE43" s="104"/>
      <c r="AF43" s="104"/>
      <c r="AG43" s="109"/>
      <c r="AH43" s="109"/>
      <c r="AI43" s="108"/>
      <c r="AJ43" s="52"/>
      <c r="AK43" s="104"/>
      <c r="AL43" s="104"/>
      <c r="AM43" s="108"/>
      <c r="AN43" s="109"/>
      <c r="AO43" s="109"/>
      <c r="AP43" s="110"/>
      <c r="AQ43" s="37"/>
    </row>
    <row r="44" spans="1:43" x14ac:dyDescent="0.25">
      <c r="A44" s="37"/>
      <c r="B44" s="97"/>
      <c r="C44" s="116"/>
      <c r="D44" s="116"/>
      <c r="E44" s="59"/>
      <c r="F44" s="59"/>
      <c r="G44" s="59"/>
      <c r="H44" s="59"/>
      <c r="I44" s="112"/>
      <c r="J44" s="112"/>
      <c r="K44" s="59"/>
      <c r="L44" s="59"/>
      <c r="M44" s="59"/>
      <c r="N44" s="106"/>
      <c r="O44" s="59"/>
      <c r="P44" s="101"/>
      <c r="Q44" s="112"/>
      <c r="R44" s="113"/>
      <c r="S44" s="52"/>
      <c r="T44" s="52"/>
      <c r="U44" s="52"/>
      <c r="V44" s="52"/>
      <c r="W44" s="52"/>
      <c r="X44" s="52"/>
      <c r="Y44" s="52"/>
      <c r="Z44" s="52"/>
      <c r="AA44" s="52"/>
      <c r="AB44" s="114"/>
      <c r="AC44" s="52"/>
      <c r="AD44" s="115"/>
      <c r="AE44" s="378" t="s">
        <v>183</v>
      </c>
      <c r="AF44" s="378"/>
      <c r="AG44" s="373"/>
      <c r="AH44" s="373"/>
      <c r="AI44" s="373"/>
      <c r="AJ44" s="52"/>
      <c r="AK44" s="378">
        <v>24</v>
      </c>
      <c r="AL44" s="378"/>
      <c r="AM44" s="373"/>
      <c r="AN44" s="373"/>
      <c r="AO44" s="373"/>
      <c r="AP44" s="110"/>
      <c r="AQ44" s="37"/>
    </row>
    <row r="45" spans="1:43" ht="15.75" customHeight="1" x14ac:dyDescent="0.25">
      <c r="A45" s="37"/>
      <c r="B45" s="97"/>
      <c r="C45" s="37"/>
      <c r="D45" s="37"/>
      <c r="E45" s="59"/>
      <c r="F45" s="59"/>
      <c r="G45" s="59"/>
      <c r="H45" s="59"/>
      <c r="I45" s="59"/>
      <c r="J45" s="59"/>
      <c r="K45" s="59"/>
      <c r="L45" s="59"/>
      <c r="M45" s="59"/>
      <c r="N45" s="106"/>
      <c r="O45" s="59"/>
      <c r="P45" s="101"/>
      <c r="Q45" s="59"/>
      <c r="R45" s="52"/>
      <c r="S45" s="52"/>
      <c r="T45" s="52"/>
      <c r="U45" s="52"/>
      <c r="V45" s="52"/>
      <c r="W45" s="52"/>
      <c r="X45" s="52"/>
      <c r="Y45" s="52"/>
      <c r="Z45" s="52"/>
      <c r="AA45" s="52"/>
      <c r="AB45" s="114"/>
      <c r="AC45" s="52"/>
      <c r="AD45" s="115"/>
      <c r="AE45" s="52"/>
      <c r="AF45" s="52"/>
      <c r="AG45" s="52"/>
      <c r="AH45" s="52"/>
      <c r="AI45" s="52"/>
      <c r="AJ45" s="52"/>
      <c r="AK45" s="52"/>
      <c r="AL45" s="52"/>
      <c r="AM45" s="52"/>
      <c r="AN45" s="52"/>
      <c r="AO45" s="37"/>
      <c r="AP45" s="110"/>
      <c r="AQ45" s="37"/>
    </row>
    <row r="46" spans="1:43" x14ac:dyDescent="0.25">
      <c r="A46" s="37"/>
      <c r="B46" s="97"/>
      <c r="C46" s="382" t="s">
        <v>173</v>
      </c>
      <c r="D46" s="382"/>
      <c r="E46" s="382"/>
      <c r="F46" s="382"/>
      <c r="G46" s="382"/>
      <c r="H46" s="382"/>
      <c r="I46" s="383" t="str">
        <f>IF(COUNTBLANK(E10:G38)+COUNTBLANK(K10:M38)=144,AVERAGE(E10,E12,E14,E16,E18,E20,E22,E24,E26,E28,E30,E32,E34,E36,E38,K38,K36,K34,K32,K30,K28,K26,K24,K22,K20,K18,K16,K14,K12,K10),"-")</f>
        <v>-</v>
      </c>
      <c r="J46" s="383"/>
      <c r="K46" s="383"/>
      <c r="L46" s="59"/>
      <c r="M46" s="59"/>
      <c r="N46" s="106"/>
      <c r="O46" s="59"/>
      <c r="P46" s="101"/>
      <c r="Q46" s="382" t="s">
        <v>173</v>
      </c>
      <c r="R46" s="382"/>
      <c r="S46" s="382"/>
      <c r="T46" s="382"/>
      <c r="U46" s="382"/>
      <c r="V46" s="382"/>
      <c r="W46" s="383" t="str">
        <f>IF(COUNTBLANK(S10:U42)+COUNTBLANK(Y10:AA40)=159,AVERAGE(S10,S12,S14,S16,S18,S20,S22,S24,S26,S28,S30,S32,S34,S36,S38,Y38,Y36,Y34,Y32,Y30,Y28,Y26,Y24,Y22,Y20,Y18,Y16,Y14,Y12,Y10,Y40,S40,S42),"-")</f>
        <v>-</v>
      </c>
      <c r="X46" s="383"/>
      <c r="Y46" s="383"/>
      <c r="Z46" s="52"/>
      <c r="AA46" s="52"/>
      <c r="AB46" s="114"/>
      <c r="AC46" s="52"/>
      <c r="AD46" s="115"/>
      <c r="AE46" s="382" t="s">
        <v>173</v>
      </c>
      <c r="AF46" s="382"/>
      <c r="AG46" s="382"/>
      <c r="AH46" s="382"/>
      <c r="AI46" s="382"/>
      <c r="AJ46" s="382"/>
      <c r="AK46" s="383" t="str">
        <f>IF(COUNTBLANK(AG10:AI44)+COUNTBLANK(AM10:AO44)=174,AVERAGE(AG10,AG12,AG14,AG16,AG18,AG20,AG22,AG24,AG26,AG28,AG30,AG32,AG34,AG36,AG38,AM38,AM36,AM34,AM32,AM30,AM28,AM26,AM24,AM22,AM20,AM18,AM16,AM14,AM12,AM10,AM40,AG40,AG42,AM42,AG44,AM44),"-")</f>
        <v>-</v>
      </c>
      <c r="AL46" s="383"/>
      <c r="AM46" s="383"/>
      <c r="AN46" s="52"/>
      <c r="AO46" s="37"/>
      <c r="AP46" s="110"/>
      <c r="AQ46" s="37"/>
    </row>
    <row r="47" spans="1:43" x14ac:dyDescent="0.25">
      <c r="A47" s="37"/>
      <c r="B47" s="117"/>
      <c r="C47" s="118"/>
      <c r="D47" s="118"/>
      <c r="E47" s="119"/>
      <c r="F47" s="119"/>
      <c r="G47" s="119"/>
      <c r="H47" s="119"/>
      <c r="I47" s="119"/>
      <c r="J47" s="119"/>
      <c r="K47" s="119"/>
      <c r="L47" s="119"/>
      <c r="M47" s="119"/>
      <c r="N47" s="120"/>
      <c r="O47" s="59"/>
      <c r="P47" s="121"/>
      <c r="Q47" s="119"/>
      <c r="R47" s="122"/>
      <c r="S47" s="122"/>
      <c r="T47" s="122"/>
      <c r="U47" s="122"/>
      <c r="V47" s="122"/>
      <c r="W47" s="122"/>
      <c r="X47" s="122"/>
      <c r="Y47" s="122"/>
      <c r="Z47" s="122"/>
      <c r="AA47" s="122"/>
      <c r="AB47" s="123"/>
      <c r="AC47" s="52"/>
      <c r="AD47" s="124"/>
      <c r="AE47" s="122"/>
      <c r="AF47" s="122"/>
      <c r="AG47" s="122"/>
      <c r="AH47" s="122"/>
      <c r="AI47" s="122"/>
      <c r="AJ47" s="122"/>
      <c r="AK47" s="122"/>
      <c r="AL47" s="122"/>
      <c r="AM47" s="122"/>
      <c r="AN47" s="122"/>
      <c r="AO47" s="118"/>
      <c r="AP47" s="125"/>
      <c r="AQ47" s="37"/>
    </row>
    <row r="48" spans="1:43" x14ac:dyDescent="0.25">
      <c r="A48" s="37"/>
      <c r="B48" s="37"/>
      <c r="C48" s="37"/>
      <c r="D48" s="37"/>
      <c r="E48" s="59"/>
      <c r="F48" s="59"/>
      <c r="G48" s="59"/>
      <c r="H48" s="59"/>
      <c r="I48" s="59"/>
      <c r="J48" s="59"/>
      <c r="K48" s="59"/>
      <c r="L48" s="59"/>
      <c r="M48" s="59"/>
      <c r="N48" s="59"/>
      <c r="O48" s="59"/>
      <c r="P48" s="59"/>
      <c r="Q48" s="59"/>
      <c r="R48" s="52"/>
      <c r="S48" s="52"/>
      <c r="T48" s="52"/>
      <c r="U48" s="52"/>
      <c r="V48" s="52"/>
      <c r="W48" s="52"/>
      <c r="X48" s="52"/>
      <c r="Y48" s="52"/>
      <c r="Z48" s="52"/>
      <c r="AA48" s="52"/>
      <c r="AB48" s="52"/>
      <c r="AC48" s="52"/>
      <c r="AD48" s="52"/>
      <c r="AE48" s="52"/>
      <c r="AF48" s="52"/>
      <c r="AG48" s="52"/>
      <c r="AH48" s="52"/>
      <c r="AI48" s="52"/>
      <c r="AJ48" s="52"/>
      <c r="AK48" s="52"/>
      <c r="AL48" s="52"/>
      <c r="AM48" s="52"/>
      <c r="AN48" s="52"/>
      <c r="AO48" s="37"/>
      <c r="AP48" s="37"/>
      <c r="AQ48" s="37"/>
    </row>
    <row r="49" spans="1:43" x14ac:dyDescent="0.25">
      <c r="A49" s="37"/>
      <c r="B49" s="37"/>
      <c r="C49" s="37"/>
      <c r="D49" s="37"/>
      <c r="E49" s="59"/>
      <c r="F49" s="59"/>
      <c r="G49" s="59"/>
      <c r="H49" s="59"/>
      <c r="I49" s="59"/>
      <c r="J49" s="59"/>
      <c r="K49" s="59"/>
      <c r="L49" s="59"/>
      <c r="M49" s="59"/>
      <c r="N49" s="59"/>
      <c r="O49" s="59"/>
      <c r="P49" s="59"/>
      <c r="Q49" s="59"/>
      <c r="R49" s="52"/>
      <c r="S49" s="52"/>
      <c r="T49" s="52"/>
      <c r="U49" s="52"/>
      <c r="V49" s="52"/>
      <c r="W49" s="52"/>
      <c r="X49" s="52"/>
      <c r="Y49" s="52"/>
      <c r="Z49" s="52"/>
      <c r="AA49" s="52"/>
      <c r="AB49" s="52"/>
      <c r="AC49" s="52"/>
      <c r="AD49" s="52"/>
      <c r="AE49" s="52"/>
      <c r="AF49" s="52"/>
      <c r="AG49" s="52"/>
      <c r="AH49" s="52"/>
      <c r="AI49" s="52"/>
      <c r="AJ49" s="52"/>
      <c r="AK49" s="52"/>
      <c r="AL49" s="52"/>
      <c r="AM49" s="52"/>
      <c r="AN49" s="52"/>
      <c r="AO49" s="37"/>
      <c r="AP49" s="37"/>
      <c r="AQ49" s="37"/>
    </row>
    <row r="50" spans="1:43" ht="15" customHeight="1" x14ac:dyDescent="0.25">
      <c r="A50" s="37"/>
      <c r="B50" s="358"/>
      <c r="C50" s="358"/>
      <c r="D50" s="358"/>
      <c r="E50" s="358"/>
      <c r="F50" s="358"/>
      <c r="G50" s="358"/>
      <c r="H50" s="358"/>
      <c r="I50" s="358"/>
      <c r="J50" s="358"/>
      <c r="K50" s="358"/>
      <c r="L50" s="358"/>
      <c r="M50" s="358"/>
      <c r="N50" s="358"/>
      <c r="O50" s="358"/>
      <c r="P50" s="358"/>
      <c r="Q50" s="358"/>
      <c r="R50" s="358"/>
      <c r="S50" s="358"/>
      <c r="T50" s="358"/>
      <c r="U50" s="358"/>
      <c r="V50" s="358"/>
      <c r="W50" s="358"/>
      <c r="X50" s="358"/>
      <c r="Y50" s="37"/>
      <c r="Z50" s="37"/>
      <c r="AA50" s="37"/>
      <c r="AB50" s="37"/>
      <c r="AC50" s="37"/>
      <c r="AD50" s="37"/>
      <c r="AE50" s="37"/>
      <c r="AF50" s="37"/>
      <c r="AG50" s="37"/>
      <c r="AH50" s="37"/>
      <c r="AI50" s="37"/>
      <c r="AJ50" s="37"/>
      <c r="AK50" s="37"/>
      <c r="AL50" s="37"/>
      <c r="AM50" s="38" t="s">
        <v>154</v>
      </c>
      <c r="AN50" s="37"/>
      <c r="AO50" s="37"/>
      <c r="AP50" s="37"/>
      <c r="AQ50" s="37"/>
    </row>
    <row r="51" spans="1:43" ht="15" customHeight="1" x14ac:dyDescent="0.25">
      <c r="A51" s="37"/>
      <c r="B51" s="176"/>
      <c r="C51" s="176"/>
      <c r="D51" s="176"/>
      <c r="E51" s="176"/>
      <c r="F51" s="176"/>
      <c r="G51" s="176"/>
      <c r="H51" s="176"/>
      <c r="I51" s="176"/>
      <c r="J51" s="176"/>
      <c r="K51" s="176"/>
      <c r="L51" s="176"/>
      <c r="M51" s="176"/>
      <c r="N51" s="176"/>
      <c r="O51" s="176"/>
      <c r="P51" s="176"/>
      <c r="Q51" s="176"/>
      <c r="R51" s="176"/>
      <c r="S51" s="176"/>
      <c r="T51" s="176"/>
      <c r="U51" s="176"/>
      <c r="V51" s="176"/>
      <c r="W51" s="176"/>
      <c r="X51" s="176"/>
      <c r="Y51" s="37"/>
      <c r="Z51" s="37"/>
      <c r="AA51" s="37"/>
      <c r="AB51" s="37"/>
      <c r="AC51" s="37"/>
      <c r="AD51" s="37"/>
      <c r="AE51" s="37"/>
      <c r="AF51" s="37"/>
      <c r="AG51" s="37"/>
      <c r="AH51" s="37"/>
      <c r="AI51" s="37"/>
      <c r="AJ51" s="37"/>
      <c r="AK51" s="37"/>
      <c r="AL51" s="37"/>
      <c r="AM51" s="37"/>
      <c r="AN51" s="37"/>
      <c r="AO51" s="37"/>
      <c r="AP51" s="37"/>
      <c r="AQ51" s="37"/>
    </row>
    <row r="52" spans="1:43" ht="15" customHeight="1" x14ac:dyDescent="0.25"/>
    <row r="53" spans="1:43" ht="15" customHeight="1" x14ac:dyDescent="0.25"/>
    <row r="54" spans="1:43" ht="15" customHeight="1" x14ac:dyDescent="0.25"/>
    <row r="55" spans="1:43" ht="15" customHeight="1" x14ac:dyDescent="0.25"/>
    <row r="56" spans="1:43" ht="15" customHeight="1" x14ac:dyDescent="0.25"/>
    <row r="57" spans="1:43" ht="15" customHeight="1" x14ac:dyDescent="0.25"/>
    <row r="58" spans="1:43" ht="15" customHeight="1" x14ac:dyDescent="0.25"/>
  </sheetData>
  <sheetProtection algorithmName="SHA-512" hashValue="88XrUiWY1qhN5yEK8CPhuaVVJPsVgzQnO7k2dNdX0qP4SyF2m8S3wy5340nC3F7/IRqQYKBHB11wgtkS9nkLVg==" saltValue="PW9iB2uCtMKI0kDhC8WnjA==" spinCount="100000" sheet="1" selectLockedCells="1"/>
  <mergeCells count="228">
    <mergeCell ref="AJ4:AP4"/>
    <mergeCell ref="C46:H46"/>
    <mergeCell ref="I46:K46"/>
    <mergeCell ref="Q46:V46"/>
    <mergeCell ref="W46:Y46"/>
    <mergeCell ref="AE46:AJ46"/>
    <mergeCell ref="AK46:AM46"/>
    <mergeCell ref="Q7:X7"/>
    <mergeCell ref="AE7:AL7"/>
    <mergeCell ref="C7:J7"/>
    <mergeCell ref="Q14:R14"/>
    <mergeCell ref="W14:X14"/>
    <mergeCell ref="S14:U14"/>
    <mergeCell ref="Y14:AA14"/>
    <mergeCell ref="AG12:AI12"/>
    <mergeCell ref="Q12:R12"/>
    <mergeCell ref="W12:X12"/>
    <mergeCell ref="S12:U12"/>
    <mergeCell ref="Y12:AA12"/>
    <mergeCell ref="C18:D18"/>
    <mergeCell ref="Y9:AA9"/>
    <mergeCell ref="E9:G9"/>
    <mergeCell ref="I9:J9"/>
    <mergeCell ref="K9:M9"/>
    <mergeCell ref="B50:X50"/>
    <mergeCell ref="B51:X51"/>
    <mergeCell ref="C9:D9"/>
    <mergeCell ref="C10:D10"/>
    <mergeCell ref="I20:J20"/>
    <mergeCell ref="Q22:R22"/>
    <mergeCell ref="W22:X22"/>
    <mergeCell ref="Q24:R24"/>
    <mergeCell ref="I16:J16"/>
    <mergeCell ref="I18:J18"/>
    <mergeCell ref="Q26:R26"/>
    <mergeCell ref="W26:X26"/>
    <mergeCell ref="I12:J12"/>
    <mergeCell ref="I14:J14"/>
    <mergeCell ref="W24:X24"/>
    <mergeCell ref="E24:G24"/>
    <mergeCell ref="I10:J10"/>
    <mergeCell ref="E22:G22"/>
    <mergeCell ref="S22:U22"/>
    <mergeCell ref="C38:D38"/>
    <mergeCell ref="C36:D36"/>
    <mergeCell ref="C24:D24"/>
    <mergeCell ref="Q10:R10"/>
    <mergeCell ref="W10:X10"/>
    <mergeCell ref="K7:M7"/>
    <mergeCell ref="Y7:AA7"/>
    <mergeCell ref="I34:J34"/>
    <mergeCell ref="I22:J22"/>
    <mergeCell ref="I24:J24"/>
    <mergeCell ref="I26:J26"/>
    <mergeCell ref="I28:J28"/>
    <mergeCell ref="I30:J30"/>
    <mergeCell ref="I32:J32"/>
    <mergeCell ref="S10:U10"/>
    <mergeCell ref="Y10:AA10"/>
    <mergeCell ref="S18:U18"/>
    <mergeCell ref="S20:U20"/>
    <mergeCell ref="C26:D26"/>
    <mergeCell ref="C28:D28"/>
    <mergeCell ref="C30:D30"/>
    <mergeCell ref="C32:D32"/>
    <mergeCell ref="C34:D34"/>
    <mergeCell ref="C12:D12"/>
    <mergeCell ref="C14:D14"/>
    <mergeCell ref="C16:D16"/>
    <mergeCell ref="Q38:R38"/>
    <mergeCell ref="C20:D20"/>
    <mergeCell ref="C22:D22"/>
    <mergeCell ref="E38:G38"/>
    <mergeCell ref="K12:M12"/>
    <mergeCell ref="K14:M14"/>
    <mergeCell ref="K16:M16"/>
    <mergeCell ref="K18:M18"/>
    <mergeCell ref="K20:M20"/>
    <mergeCell ref="K22:M22"/>
    <mergeCell ref="K24:M24"/>
    <mergeCell ref="E26:G26"/>
    <mergeCell ref="E28:G28"/>
    <mergeCell ref="E30:G30"/>
    <mergeCell ref="E32:G32"/>
    <mergeCell ref="E34:G34"/>
    <mergeCell ref="AK32:AL32"/>
    <mergeCell ref="AK10:AL10"/>
    <mergeCell ref="AE12:AF12"/>
    <mergeCell ref="W38:X38"/>
    <mergeCell ref="Q40:R40"/>
    <mergeCell ref="W40:X40"/>
    <mergeCell ref="S36:U36"/>
    <mergeCell ref="W28:X28"/>
    <mergeCell ref="Q30:R30"/>
    <mergeCell ref="W30:X30"/>
    <mergeCell ref="Q32:R32"/>
    <mergeCell ref="W32:X32"/>
    <mergeCell ref="Q34:R34"/>
    <mergeCell ref="W34:X34"/>
    <mergeCell ref="Q28:R28"/>
    <mergeCell ref="Q36:R36"/>
    <mergeCell ref="W36:X36"/>
    <mergeCell ref="Q16:R16"/>
    <mergeCell ref="W16:X16"/>
    <mergeCell ref="Q18:R18"/>
    <mergeCell ref="W18:X18"/>
    <mergeCell ref="Q20:R20"/>
    <mergeCell ref="W20:X20"/>
    <mergeCell ref="S16:U16"/>
    <mergeCell ref="AK24:AL24"/>
    <mergeCell ref="AE22:AF22"/>
    <mergeCell ref="AK22:AL22"/>
    <mergeCell ref="AE20:AF20"/>
    <mergeCell ref="AK20:AL20"/>
    <mergeCell ref="AE18:AF18"/>
    <mergeCell ref="AK18:AL18"/>
    <mergeCell ref="AG14:AI14"/>
    <mergeCell ref="AM7:AO7"/>
    <mergeCell ref="AE9:AF9"/>
    <mergeCell ref="AG9:AI9"/>
    <mergeCell ref="AK9:AL9"/>
    <mergeCell ref="AM9:AO9"/>
    <mergeCell ref="AE10:AF10"/>
    <mergeCell ref="E36:G36"/>
    <mergeCell ref="E12:G12"/>
    <mergeCell ref="E14:G14"/>
    <mergeCell ref="E16:G16"/>
    <mergeCell ref="E18:G18"/>
    <mergeCell ref="E20:G20"/>
    <mergeCell ref="I36:J36"/>
    <mergeCell ref="I38:J38"/>
    <mergeCell ref="K38:M38"/>
    <mergeCell ref="AE44:AF44"/>
    <mergeCell ref="AK42:AL42"/>
    <mergeCell ref="AK44:AL44"/>
    <mergeCell ref="S38:U38"/>
    <mergeCell ref="S40:U40"/>
    <mergeCell ref="S42:U42"/>
    <mergeCell ref="Y40:AA40"/>
    <mergeCell ref="K34:M34"/>
    <mergeCell ref="K36:M36"/>
    <mergeCell ref="AE40:AF40"/>
    <mergeCell ref="AK40:AL40"/>
    <mergeCell ref="AE42:AF42"/>
    <mergeCell ref="AE34:AF34"/>
    <mergeCell ref="AK34:AL34"/>
    <mergeCell ref="AE36:AF36"/>
    <mergeCell ref="AK36:AL36"/>
    <mergeCell ref="AE38:AF38"/>
    <mergeCell ref="AK38:AL38"/>
    <mergeCell ref="AG34:AI34"/>
    <mergeCell ref="AG36:AI36"/>
    <mergeCell ref="AG38:AI38"/>
    <mergeCell ref="Q42:R42"/>
    <mergeCell ref="Y34:AA34"/>
    <mergeCell ref="Y36:AA36"/>
    <mergeCell ref="Y38:AA38"/>
    <mergeCell ref="Y16:AA16"/>
    <mergeCell ref="Y18:AA18"/>
    <mergeCell ref="Y20:AA20"/>
    <mergeCell ref="Y22:AA22"/>
    <mergeCell ref="Y24:AA24"/>
    <mergeCell ref="Y26:AA26"/>
    <mergeCell ref="AD6:AP6"/>
    <mergeCell ref="P6:AB6"/>
    <mergeCell ref="AK28:AL28"/>
    <mergeCell ref="AK30:AL30"/>
    <mergeCell ref="AM30:AO30"/>
    <mergeCell ref="AM32:AO32"/>
    <mergeCell ref="AM34:AO34"/>
    <mergeCell ref="AG10:AI10"/>
    <mergeCell ref="S34:U34"/>
    <mergeCell ref="AK12:AL12"/>
    <mergeCell ref="AE14:AF14"/>
    <mergeCell ref="AK14:AL14"/>
    <mergeCell ref="AE16:AF16"/>
    <mergeCell ref="AK16:AL16"/>
    <mergeCell ref="AE26:AF26"/>
    <mergeCell ref="AK26:AL26"/>
    <mergeCell ref="AE24:AF24"/>
    <mergeCell ref="B6:N6"/>
    <mergeCell ref="AG16:AI16"/>
    <mergeCell ref="AG18:AI18"/>
    <mergeCell ref="AG20:AI20"/>
    <mergeCell ref="Y28:AA28"/>
    <mergeCell ref="Y30:AA30"/>
    <mergeCell ref="Y32:AA32"/>
    <mergeCell ref="S24:U24"/>
    <mergeCell ref="S26:U26"/>
    <mergeCell ref="S28:U28"/>
    <mergeCell ref="S30:U30"/>
    <mergeCell ref="S32:U32"/>
    <mergeCell ref="K26:M26"/>
    <mergeCell ref="K28:M28"/>
    <mergeCell ref="K30:M30"/>
    <mergeCell ref="K32:M32"/>
    <mergeCell ref="E10:G10"/>
    <mergeCell ref="K10:M10"/>
    <mergeCell ref="AE28:AF28"/>
    <mergeCell ref="AE30:AF30"/>
    <mergeCell ref="Q9:R9"/>
    <mergeCell ref="S9:U9"/>
    <mergeCell ref="W9:X9"/>
    <mergeCell ref="AE32:AF32"/>
    <mergeCell ref="AG40:AI40"/>
    <mergeCell ref="AG42:AI42"/>
    <mergeCell ref="AG44:AI44"/>
    <mergeCell ref="AM10:AO10"/>
    <mergeCell ref="AM12:AO12"/>
    <mergeCell ref="AM14:AO14"/>
    <mergeCell ref="AM16:AO16"/>
    <mergeCell ref="AM18:AO18"/>
    <mergeCell ref="AM20:AO20"/>
    <mergeCell ref="AM22:AO22"/>
    <mergeCell ref="AG22:AI22"/>
    <mergeCell ref="AG24:AI24"/>
    <mergeCell ref="AG26:AI26"/>
    <mergeCell ref="AG28:AI28"/>
    <mergeCell ref="AG30:AI30"/>
    <mergeCell ref="AG32:AI32"/>
    <mergeCell ref="AM36:AO36"/>
    <mergeCell ref="AM38:AO38"/>
    <mergeCell ref="AM40:AO40"/>
    <mergeCell ref="AM42:AO42"/>
    <mergeCell ref="AM44:AO44"/>
    <mergeCell ref="AM24:AO24"/>
    <mergeCell ref="AM26:AO26"/>
    <mergeCell ref="AM28:AO28"/>
  </mergeCells>
  <phoneticPr fontId="23" type="noConversion"/>
  <dataValidations disablePrompts="1" count="1">
    <dataValidation type="whole" allowBlank="1" showInputMessage="1" showErrorMessage="1" errorTitle="Invalid Entry" error="Please enter a whole number." sqref="R43 V43:AD43" xr:uid="{5D72091A-37AA-4F25-87EA-1B675024F49E}">
      <formula1>0</formula1>
      <formula2>10000</formula2>
    </dataValidation>
  </dataValidations>
  <pageMargins left="0.2" right="0.2" top="0.25" bottom="0.25" header="0.05" footer="0.05"/>
  <pageSetup fitToHeight="0" orientation="portrait" cellComments="atEn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4393E-74CA-40DA-B7CE-5B76EFC65EC0}">
  <dimension ref="A1:FI2"/>
  <sheetViews>
    <sheetView workbookViewId="0">
      <selection activeCell="AY1" sqref="AY1"/>
    </sheetView>
  </sheetViews>
  <sheetFormatPr defaultColWidth="9.140625" defaultRowHeight="15" x14ac:dyDescent="0.25"/>
  <cols>
    <col min="1" max="16384" width="9.140625" style="126"/>
  </cols>
  <sheetData>
    <row r="1" spans="1:165" s="127" customFormat="1" ht="75" customHeight="1" x14ac:dyDescent="0.25">
      <c r="A1" s="134" t="s">
        <v>300</v>
      </c>
      <c r="B1" s="135" t="s">
        <v>299</v>
      </c>
      <c r="C1" s="135" t="s">
        <v>298</v>
      </c>
      <c r="D1" s="135" t="s">
        <v>297</v>
      </c>
      <c r="E1" s="135" t="s">
        <v>296</v>
      </c>
      <c r="F1" s="135" t="s">
        <v>295</v>
      </c>
      <c r="G1" s="135" t="s">
        <v>294</v>
      </c>
      <c r="H1" s="135" t="s">
        <v>293</v>
      </c>
      <c r="I1" s="135" t="s">
        <v>292</v>
      </c>
      <c r="J1" s="135" t="s">
        <v>291</v>
      </c>
      <c r="K1" s="135" t="s">
        <v>290</v>
      </c>
      <c r="L1" s="135" t="s">
        <v>289</v>
      </c>
      <c r="M1" s="135" t="s">
        <v>288</v>
      </c>
      <c r="N1" s="136" t="s">
        <v>287</v>
      </c>
      <c r="O1" s="137" t="s">
        <v>286</v>
      </c>
      <c r="P1" s="138" t="s">
        <v>285</v>
      </c>
      <c r="Q1" s="138" t="s">
        <v>284</v>
      </c>
      <c r="R1" s="138" t="s">
        <v>283</v>
      </c>
      <c r="S1" s="138" t="s">
        <v>282</v>
      </c>
      <c r="T1" s="138" t="s">
        <v>281</v>
      </c>
      <c r="U1" s="138" t="s">
        <v>280</v>
      </c>
      <c r="V1" s="138" t="s">
        <v>279</v>
      </c>
      <c r="W1" s="138" t="s">
        <v>278</v>
      </c>
      <c r="X1" s="138" t="s">
        <v>277</v>
      </c>
      <c r="Y1" s="138" t="s">
        <v>276</v>
      </c>
      <c r="Z1" s="138" t="s">
        <v>275</v>
      </c>
      <c r="AA1" s="138" t="s">
        <v>274</v>
      </c>
      <c r="AB1" s="139" t="s">
        <v>273</v>
      </c>
      <c r="AC1" s="134" t="s">
        <v>231</v>
      </c>
      <c r="AD1" s="135" t="s">
        <v>230</v>
      </c>
      <c r="AE1" s="135" t="s">
        <v>229</v>
      </c>
      <c r="AF1" s="135" t="s">
        <v>228</v>
      </c>
      <c r="AG1" s="135" t="s">
        <v>227</v>
      </c>
      <c r="AH1" s="135" t="s">
        <v>272</v>
      </c>
      <c r="AI1" s="135" t="s">
        <v>225</v>
      </c>
      <c r="AJ1" s="135" t="s">
        <v>271</v>
      </c>
      <c r="AK1" s="135" t="s">
        <v>223</v>
      </c>
      <c r="AL1" s="135" t="s">
        <v>270</v>
      </c>
      <c r="AM1" s="135" t="s">
        <v>221</v>
      </c>
      <c r="AN1" s="135" t="s">
        <v>269</v>
      </c>
      <c r="AO1" s="135" t="s">
        <v>219</v>
      </c>
      <c r="AP1" s="136" t="s">
        <v>268</v>
      </c>
      <c r="AQ1" s="137" t="s">
        <v>267</v>
      </c>
      <c r="AR1" s="138" t="s">
        <v>266</v>
      </c>
      <c r="AS1" s="139" t="s">
        <v>265</v>
      </c>
      <c r="AT1" s="142" t="s">
        <v>85</v>
      </c>
      <c r="AU1" s="143" t="s">
        <v>86</v>
      </c>
      <c r="AV1" s="143" t="s">
        <v>87</v>
      </c>
      <c r="AW1" s="143" t="s">
        <v>88</v>
      </c>
      <c r="AX1" s="143" t="s">
        <v>89</v>
      </c>
      <c r="AY1" s="143" t="s">
        <v>90</v>
      </c>
      <c r="AZ1" s="143" t="s">
        <v>91</v>
      </c>
      <c r="BA1" s="140" t="s">
        <v>264</v>
      </c>
      <c r="BB1" s="140" t="s">
        <v>263</v>
      </c>
      <c r="BC1" s="140" t="s">
        <v>262</v>
      </c>
      <c r="BD1" s="141" t="s">
        <v>261</v>
      </c>
      <c r="BE1" s="141" t="s">
        <v>260</v>
      </c>
      <c r="BF1" s="141" t="s">
        <v>259</v>
      </c>
      <c r="BG1" s="141" t="s">
        <v>258</v>
      </c>
      <c r="BH1" s="141" t="s">
        <v>257</v>
      </c>
      <c r="BI1" s="141" t="s">
        <v>256</v>
      </c>
      <c r="BJ1" s="141" t="s">
        <v>255</v>
      </c>
      <c r="BK1" s="141" t="s">
        <v>254</v>
      </c>
      <c r="BL1" s="141" t="s">
        <v>253</v>
      </c>
      <c r="BM1" s="141" t="s">
        <v>252</v>
      </c>
      <c r="BN1" s="141" t="s">
        <v>251</v>
      </c>
      <c r="BO1" s="141" t="s">
        <v>250</v>
      </c>
      <c r="BP1" s="141" t="s">
        <v>249</v>
      </c>
      <c r="BQ1" s="141" t="s">
        <v>248</v>
      </c>
      <c r="BR1" s="141" t="s">
        <v>247</v>
      </c>
      <c r="BS1" s="141" t="s">
        <v>246</v>
      </c>
      <c r="BT1" s="141" t="s">
        <v>245</v>
      </c>
      <c r="BU1" s="141" t="s">
        <v>244</v>
      </c>
      <c r="BV1" s="141" t="s">
        <v>243</v>
      </c>
      <c r="BW1" s="141" t="s">
        <v>242</v>
      </c>
      <c r="BX1" s="141" t="s">
        <v>241</v>
      </c>
      <c r="BY1" s="141" t="s">
        <v>240</v>
      </c>
      <c r="BZ1" s="141" t="s">
        <v>239</v>
      </c>
      <c r="CA1" s="141" t="s">
        <v>238</v>
      </c>
      <c r="CB1" s="141" t="s">
        <v>237</v>
      </c>
      <c r="CC1" s="141" t="s">
        <v>236</v>
      </c>
      <c r="CD1" s="141" t="s">
        <v>235</v>
      </c>
      <c r="CE1" s="141" t="s">
        <v>234</v>
      </c>
      <c r="CF1" s="141" t="s">
        <v>233</v>
      </c>
      <c r="CG1" s="141" t="s">
        <v>232</v>
      </c>
      <c r="CH1" s="141" t="s">
        <v>226</v>
      </c>
      <c r="CI1" s="141" t="s">
        <v>224</v>
      </c>
      <c r="CJ1" s="141" t="s">
        <v>222</v>
      </c>
      <c r="CK1" s="141" t="s">
        <v>220</v>
      </c>
      <c r="CL1" s="141" t="s">
        <v>218</v>
      </c>
      <c r="CM1" s="141" t="s">
        <v>217</v>
      </c>
      <c r="CN1" s="141" t="s">
        <v>216</v>
      </c>
      <c r="CO1" s="141" t="s">
        <v>215</v>
      </c>
      <c r="CP1" s="141" t="s">
        <v>214</v>
      </c>
      <c r="CQ1" s="141" t="s">
        <v>213</v>
      </c>
      <c r="CR1" s="141" t="s">
        <v>212</v>
      </c>
      <c r="CS1" s="141" t="s">
        <v>211</v>
      </c>
      <c r="CT1" s="141" t="s">
        <v>210</v>
      </c>
      <c r="CU1" s="141" t="s">
        <v>209</v>
      </c>
      <c r="CV1" s="141" t="s">
        <v>208</v>
      </c>
      <c r="CW1" s="141" t="s">
        <v>207</v>
      </c>
      <c r="CX1" s="141" t="s">
        <v>206</v>
      </c>
      <c r="CY1" s="141" t="s">
        <v>205</v>
      </c>
      <c r="CZ1" s="141" t="s">
        <v>204</v>
      </c>
      <c r="DA1" s="141" t="s">
        <v>203</v>
      </c>
      <c r="DB1" s="141" t="s">
        <v>202</v>
      </c>
      <c r="DC1" s="141" t="s">
        <v>201</v>
      </c>
      <c r="DD1" s="141" t="s">
        <v>200</v>
      </c>
      <c r="DE1" s="141" t="s">
        <v>199</v>
      </c>
      <c r="DF1" s="141" t="s">
        <v>198</v>
      </c>
      <c r="DG1" s="141" t="s">
        <v>197</v>
      </c>
      <c r="DH1" s="141" t="s">
        <v>196</v>
      </c>
      <c r="DI1" s="141" t="s">
        <v>195</v>
      </c>
      <c r="DJ1" s="141" t="s">
        <v>194</v>
      </c>
      <c r="DK1" s="141" t="s">
        <v>193</v>
      </c>
      <c r="DL1" s="141" t="s">
        <v>192</v>
      </c>
      <c r="DM1" s="141" t="s">
        <v>191</v>
      </c>
      <c r="DN1" s="141" t="s">
        <v>190</v>
      </c>
      <c r="DO1" s="141" t="s">
        <v>345</v>
      </c>
      <c r="DP1" s="141" t="s">
        <v>344</v>
      </c>
      <c r="DQ1" s="141" t="s">
        <v>343</v>
      </c>
      <c r="DR1" s="141" t="s">
        <v>342</v>
      </c>
      <c r="DS1" s="141" t="s">
        <v>341</v>
      </c>
      <c r="DT1" s="141" t="s">
        <v>340</v>
      </c>
      <c r="DU1" s="141" t="s">
        <v>339</v>
      </c>
      <c r="DV1" s="141" t="s">
        <v>338</v>
      </c>
      <c r="DW1" s="141" t="s">
        <v>337</v>
      </c>
      <c r="DX1" s="141" t="s">
        <v>336</v>
      </c>
      <c r="DY1" s="141" t="s">
        <v>335</v>
      </c>
      <c r="DZ1" s="141" t="s">
        <v>334</v>
      </c>
      <c r="EA1" s="141" t="s">
        <v>333</v>
      </c>
      <c r="EB1" s="141" t="s">
        <v>332</v>
      </c>
      <c r="EC1" s="141" t="s">
        <v>331</v>
      </c>
      <c r="ED1" s="141" t="s">
        <v>330</v>
      </c>
      <c r="EE1" s="141" t="s">
        <v>329</v>
      </c>
      <c r="EF1" s="141" t="s">
        <v>328</v>
      </c>
      <c r="EG1" s="141" t="s">
        <v>327</v>
      </c>
      <c r="EH1" s="141" t="s">
        <v>326</v>
      </c>
      <c r="EI1" s="141" t="s">
        <v>325</v>
      </c>
      <c r="EJ1" s="141" t="s">
        <v>324</v>
      </c>
      <c r="EK1" s="141" t="s">
        <v>323</v>
      </c>
      <c r="EL1" s="141" t="s">
        <v>322</v>
      </c>
      <c r="EM1" s="141" t="s">
        <v>321</v>
      </c>
      <c r="EN1" s="141" t="s">
        <v>320</v>
      </c>
      <c r="EO1" s="141" t="s">
        <v>319</v>
      </c>
      <c r="EP1" s="141" t="s">
        <v>318</v>
      </c>
      <c r="EQ1" s="141" t="s">
        <v>317</v>
      </c>
      <c r="ER1" s="141" t="s">
        <v>316</v>
      </c>
      <c r="ES1" s="141" t="s">
        <v>315</v>
      </c>
      <c r="ET1" s="141" t="s">
        <v>314</v>
      </c>
      <c r="EU1" s="141" t="s">
        <v>313</v>
      </c>
      <c r="EV1" s="141" t="s">
        <v>312</v>
      </c>
      <c r="EW1" s="141" t="s">
        <v>311</v>
      </c>
      <c r="EX1" s="141" t="s">
        <v>310</v>
      </c>
      <c r="EY1" s="132" t="s">
        <v>27</v>
      </c>
      <c r="EZ1" s="132" t="s">
        <v>309</v>
      </c>
      <c r="FA1" s="132" t="s">
        <v>308</v>
      </c>
      <c r="FB1" s="132" t="s">
        <v>307</v>
      </c>
      <c r="FC1" s="132" t="s">
        <v>306</v>
      </c>
      <c r="FD1" s="132" t="s">
        <v>26</v>
      </c>
      <c r="FE1" s="132" t="s">
        <v>305</v>
      </c>
      <c r="FF1" s="132" t="s">
        <v>304</v>
      </c>
      <c r="FG1" s="132" t="s">
        <v>303</v>
      </c>
      <c r="FH1" s="132" t="s">
        <v>302</v>
      </c>
      <c r="FI1" s="131" t="s">
        <v>301</v>
      </c>
    </row>
    <row r="2" spans="1:165" ht="15.75" thickBot="1" x14ac:dyDescent="0.3">
      <c r="A2" s="130">
        <f>'SAFE Activity Detail'!$G$8</f>
        <v>0</v>
      </c>
      <c r="B2" s="129">
        <f>'SAFE Activity Detail'!$G$9</f>
        <v>0</v>
      </c>
      <c r="C2" s="129">
        <f>'SAFE Activity Detail'!$G$10</f>
        <v>0</v>
      </c>
      <c r="D2" s="129">
        <f>'SAFE Activity Detail'!$G$11</f>
        <v>0</v>
      </c>
      <c r="E2" s="129">
        <f>'SAFE Activity Detail'!$G$12</f>
        <v>0</v>
      </c>
      <c r="F2" s="129">
        <f>'SAFE Activity Detail'!$G$13</f>
        <v>0</v>
      </c>
      <c r="G2" s="129">
        <f>'SAFE Activity Detail'!$G$14</f>
        <v>0</v>
      </c>
      <c r="H2" s="129">
        <f>'SAFE Activity Detail'!$G$15</f>
        <v>0</v>
      </c>
      <c r="I2" s="129">
        <f>'SAFE Activity Detail'!$G$16</f>
        <v>0</v>
      </c>
      <c r="J2" s="129">
        <f>'SAFE Activity Detail'!$G$17</f>
        <v>0</v>
      </c>
      <c r="K2" s="129">
        <f>'SAFE Activity Detail'!$G$18</f>
        <v>0</v>
      </c>
      <c r="L2" s="129">
        <f>'SAFE Activity Detail'!$G$19</f>
        <v>0</v>
      </c>
      <c r="M2" s="129">
        <f>'SAFE Activity Detail'!$G$20</f>
        <v>0</v>
      </c>
      <c r="N2" s="128">
        <f>'SAFE Activity Detail'!$G$21</f>
        <v>0</v>
      </c>
      <c r="O2" s="130">
        <f>'SAFE Activity Detail'!$G8*'SAFE Activity Detail'!$L8</f>
        <v>0</v>
      </c>
      <c r="P2" s="129">
        <f>'SAFE Activity Detail'!$G9*'SAFE Activity Detail'!$L9</f>
        <v>0</v>
      </c>
      <c r="Q2" s="129">
        <f>'SAFE Activity Detail'!$G10*'SAFE Activity Detail'!$L10</f>
        <v>0</v>
      </c>
      <c r="R2" s="129">
        <f>'SAFE Activity Detail'!$G11*'SAFE Activity Detail'!$L11</f>
        <v>0</v>
      </c>
      <c r="S2" s="129">
        <f>'SAFE Activity Detail'!$G12*'SAFE Activity Detail'!$L12</f>
        <v>0</v>
      </c>
      <c r="T2" s="129">
        <f>'SAFE Activity Detail'!$G13*'SAFE Activity Detail'!$L13</f>
        <v>0</v>
      </c>
      <c r="U2" s="129">
        <f>'SAFE Activity Detail'!$G14*'SAFE Activity Detail'!$L14</f>
        <v>0</v>
      </c>
      <c r="V2" s="129">
        <f>'SAFE Activity Detail'!$G15*'SAFE Activity Detail'!$L15</f>
        <v>0</v>
      </c>
      <c r="W2" s="129">
        <f>'SAFE Activity Detail'!$G16*'SAFE Activity Detail'!$L16</f>
        <v>0</v>
      </c>
      <c r="X2" s="129">
        <f>'SAFE Activity Detail'!$G17*'SAFE Activity Detail'!$L17</f>
        <v>0</v>
      </c>
      <c r="Y2" s="129">
        <f>'SAFE Activity Detail'!$G18*'SAFE Activity Detail'!$L18</f>
        <v>0</v>
      </c>
      <c r="Z2" s="129">
        <f>'SAFE Activity Detail'!$G19*'SAFE Activity Detail'!$L19</f>
        <v>0</v>
      </c>
      <c r="AA2" s="129">
        <f>'SAFE Activity Detail'!$G20*'SAFE Activity Detail'!$L20</f>
        <v>0</v>
      </c>
      <c r="AB2" s="128">
        <f>'SAFE Activity Detail'!$G21*'SAFE Activity Detail'!$L21</f>
        <v>0</v>
      </c>
      <c r="AC2" s="130">
        <f>'SAFE Activity Detail'!$G$8*'SAFE Activity Detail'!$Q$8*'SAFE Activity Detail'!$U$8</f>
        <v>0</v>
      </c>
      <c r="AD2" s="129">
        <f>'SAFE Activity Detail'!$G$9*'SAFE Activity Detail'!$Q$9*'SAFE Activity Detail'!$U$9</f>
        <v>0</v>
      </c>
      <c r="AE2" s="129">
        <f>'SAFE Activity Detail'!$G$10*'SAFE Activity Detail'!$Q$10*'SAFE Activity Detail'!$U$10</f>
        <v>0</v>
      </c>
      <c r="AF2" s="129">
        <f>'SAFE Activity Detail'!$G$11*'SAFE Activity Detail'!$Q$11*'SAFE Activity Detail'!$U$11</f>
        <v>0</v>
      </c>
      <c r="AG2" s="129">
        <f>'SAFE Activity Detail'!$G$12*'SAFE Activity Detail'!$Q$12*'SAFE Activity Detail'!$U$12</f>
        <v>0</v>
      </c>
      <c r="AH2" s="129">
        <f>'SAFE Activity Detail'!$G$13*'SAFE Activity Detail'!$Q$13*'SAFE Activity Detail'!$U$13</f>
        <v>0</v>
      </c>
      <c r="AI2" s="129">
        <f>'SAFE Activity Detail'!$G$14*'SAFE Activity Detail'!$Q$14*'SAFE Activity Detail'!$U$14</f>
        <v>0</v>
      </c>
      <c r="AJ2" s="129">
        <f>'SAFE Activity Detail'!$G$15*'SAFE Activity Detail'!$Q$15*'SAFE Activity Detail'!$U$15</f>
        <v>0</v>
      </c>
      <c r="AK2" s="129">
        <f>'SAFE Activity Detail'!$G$16*'SAFE Activity Detail'!$Q$16*'SAFE Activity Detail'!$U$16</f>
        <v>0</v>
      </c>
      <c r="AL2" s="129">
        <f>'SAFE Activity Detail'!$G$17*'SAFE Activity Detail'!$Q$17*'SAFE Activity Detail'!$U$17</f>
        <v>0</v>
      </c>
      <c r="AM2" s="129">
        <f>'SAFE Activity Detail'!$G$18*'SAFE Activity Detail'!$Q$18*'SAFE Activity Detail'!$U$18</f>
        <v>0</v>
      </c>
      <c r="AN2" s="129">
        <f>'SAFE Activity Detail'!$G$19*'SAFE Activity Detail'!$Q$19*'SAFE Activity Detail'!$U$19</f>
        <v>0</v>
      </c>
      <c r="AO2" s="129">
        <f>'SAFE Activity Detail'!$G$20*'SAFE Activity Detail'!$Q$20*'SAFE Activity Detail'!$U$20</f>
        <v>0</v>
      </c>
      <c r="AP2" s="128">
        <f>'SAFE Activity Detail'!$G$21*'SAFE Activity Detail'!$Q$21*'SAFE Activity Detail'!$U$21</f>
        <v>0</v>
      </c>
      <c r="AQ2" s="130" t="e">
        <f>SUM('SAFE Activity Detail'!#REF!)</f>
        <v>#REF!</v>
      </c>
      <c r="AR2" s="129" t="e">
        <f>SUMPRODUCT('SAFE Activity Detail'!#REF!,'SAFE Activity Detail'!#REF!)</f>
        <v>#REF!</v>
      </c>
      <c r="AS2" s="128" t="e">
        <f>SUMPRODUCT('SAFE Activity Detail'!#REF!,'SAFE Activity Detail'!#REF!)</f>
        <v>#REF!</v>
      </c>
      <c r="AT2" s="133">
        <f>IF('Senior SAFE Activity Detail'!O16="", 0,'Senior SAFE Activity Detail'!O16)</f>
        <v>0</v>
      </c>
      <c r="AU2" s="129">
        <f>IF('Senior SAFE Activity Detail'!R16="", 0,'Senior SAFE Activity Detail'!R16)</f>
        <v>0</v>
      </c>
      <c r="AV2" s="129">
        <f>IF('Senior SAFE Activity Detail'!U16="", 0,'Senior SAFE Activity Detail'!U16)</f>
        <v>0</v>
      </c>
      <c r="AW2" s="129">
        <f>IF('Senior SAFE Activity Detail'!X16="", 0,'Senior SAFE Activity Detail'!X16)</f>
        <v>0</v>
      </c>
      <c r="AX2" s="129">
        <f>IF('Senior SAFE Activity Detail'!AA16="", 0,'Senior SAFE Activity Detail'!AA16)</f>
        <v>0</v>
      </c>
      <c r="AY2" s="129">
        <f>IF('Senior SAFE Activity Detail'!AD16="", 0,'Senior SAFE Activity Detail'!AD16)</f>
        <v>0</v>
      </c>
      <c r="AZ2" s="129">
        <f>IF('Senior SAFE Activity Detail'!AG16="", 0,'Senior SAFE Activity Detail'!AG16)</f>
        <v>0</v>
      </c>
      <c r="BA2" s="129">
        <f>SUM('Senior SAFE Activity Detail'!T20:T30)</f>
        <v>0</v>
      </c>
      <c r="BB2" s="129">
        <f>SUMPRODUCT('Senior SAFE Activity Detail'!T20:T30,'Senior SAFE Activity Detail'!Y20:Y30)</f>
        <v>0</v>
      </c>
      <c r="BC2" s="129">
        <f>SUMPRODUCT('Senior SAFE Activity Detail'!P20:P30,'Senior SAFE Activity Detail'!T20:T30)</f>
        <v>0</v>
      </c>
      <c r="BD2" s="129">
        <f>'SAFE Student Evaluation Results'!$E$10</f>
        <v>0</v>
      </c>
      <c r="BE2" s="129">
        <f>'SAFE Student Evaluation Results'!$E$12</f>
        <v>0</v>
      </c>
      <c r="BF2" s="129">
        <f>'SAFE Student Evaluation Results'!$E$14</f>
        <v>0</v>
      </c>
      <c r="BG2" s="129">
        <f>'SAFE Student Evaluation Results'!$E$16</f>
        <v>0</v>
      </c>
      <c r="BH2" s="129">
        <f>'SAFE Student Evaluation Results'!$E$18</f>
        <v>0</v>
      </c>
      <c r="BI2" s="129">
        <f>'SAFE Student Evaluation Results'!$E$20</f>
        <v>0</v>
      </c>
      <c r="BJ2" s="129">
        <f>'SAFE Student Evaluation Results'!$E$22</f>
        <v>0</v>
      </c>
      <c r="BK2" s="129">
        <f>'SAFE Student Evaluation Results'!$E$24</f>
        <v>0</v>
      </c>
      <c r="BL2" s="129">
        <f>'SAFE Student Evaluation Results'!$E$26</f>
        <v>0</v>
      </c>
      <c r="BM2" s="129">
        <f>'SAFE Student Evaluation Results'!$E$28</f>
        <v>0</v>
      </c>
      <c r="BN2" s="129">
        <f>'SAFE Student Evaluation Results'!$E$30</f>
        <v>0</v>
      </c>
      <c r="BO2" s="129">
        <f>'SAFE Student Evaluation Results'!$E$32</f>
        <v>0</v>
      </c>
      <c r="BP2" s="129">
        <f>'SAFE Student Evaluation Results'!$E$34</f>
        <v>0</v>
      </c>
      <c r="BQ2" s="129">
        <f>'SAFE Student Evaluation Results'!$E$36</f>
        <v>0</v>
      </c>
      <c r="BR2" s="129">
        <f>'SAFE Student Evaluation Results'!$E$38</f>
        <v>0</v>
      </c>
      <c r="BS2" s="129">
        <f>'SAFE Student Evaluation Results'!$K$10</f>
        <v>0</v>
      </c>
      <c r="BT2" s="129">
        <f>'SAFE Student Evaluation Results'!$K$12</f>
        <v>0</v>
      </c>
      <c r="BU2" s="129">
        <f>'SAFE Student Evaluation Results'!$K$14</f>
        <v>0</v>
      </c>
      <c r="BV2" s="129">
        <f>'SAFE Student Evaluation Results'!$K$16</f>
        <v>0</v>
      </c>
      <c r="BW2" s="129">
        <f>'SAFE Student Evaluation Results'!$K$18</f>
        <v>0</v>
      </c>
      <c r="BX2" s="129">
        <f>'SAFE Student Evaluation Results'!$K$20</f>
        <v>0</v>
      </c>
      <c r="BY2" s="129">
        <f>'SAFE Student Evaluation Results'!$K$22</f>
        <v>0</v>
      </c>
      <c r="BZ2" s="129">
        <f>'SAFE Student Evaluation Results'!$K$24</f>
        <v>0</v>
      </c>
      <c r="CA2" s="129">
        <f>'SAFE Student Evaluation Results'!$K$26</f>
        <v>0</v>
      </c>
      <c r="CB2" s="129">
        <f>'SAFE Student Evaluation Results'!$K$28</f>
        <v>0</v>
      </c>
      <c r="CC2" s="129">
        <f>'SAFE Student Evaluation Results'!$K$30</f>
        <v>0</v>
      </c>
      <c r="CD2" s="129">
        <f>'SAFE Student Evaluation Results'!$K$32</f>
        <v>0</v>
      </c>
      <c r="CE2" s="129">
        <f>'SAFE Student Evaluation Results'!$K$34</f>
        <v>0</v>
      </c>
      <c r="CF2" s="129">
        <f>'SAFE Student Evaluation Results'!$K$36</f>
        <v>0</v>
      </c>
      <c r="CG2" s="129">
        <f>'SAFE Student Evaluation Results'!$K$38</f>
        <v>0</v>
      </c>
      <c r="CH2" s="129">
        <f>'SAFE Student Evaluation Results'!$S$10</f>
        <v>0</v>
      </c>
      <c r="CI2" s="129">
        <f>'SAFE Student Evaluation Results'!$S$12</f>
        <v>0</v>
      </c>
      <c r="CJ2" s="129">
        <f>'SAFE Student Evaluation Results'!$S$14</f>
        <v>0</v>
      </c>
      <c r="CK2" s="129">
        <f>'SAFE Student Evaluation Results'!$S$16</f>
        <v>0</v>
      </c>
      <c r="CL2" s="129">
        <f>'SAFE Student Evaluation Results'!$S$18</f>
        <v>0</v>
      </c>
      <c r="CM2" s="129">
        <f>'SAFE Student Evaluation Results'!$S$20</f>
        <v>0</v>
      </c>
      <c r="CN2" s="129">
        <f>'SAFE Student Evaluation Results'!$S$22</f>
        <v>0</v>
      </c>
      <c r="CO2" s="129">
        <f>'SAFE Student Evaluation Results'!$S$24</f>
        <v>0</v>
      </c>
      <c r="CP2" s="129">
        <f>'SAFE Student Evaluation Results'!$S$26</f>
        <v>0</v>
      </c>
      <c r="CQ2" s="129">
        <f>'SAFE Student Evaluation Results'!$S$28</f>
        <v>0</v>
      </c>
      <c r="CR2" s="129">
        <f>'SAFE Student Evaluation Results'!$S$30</f>
        <v>0</v>
      </c>
      <c r="CS2" s="129">
        <f>'SAFE Student Evaluation Results'!$S$32</f>
        <v>0</v>
      </c>
      <c r="CT2" s="129">
        <f>'SAFE Student Evaluation Results'!$S$34</f>
        <v>0</v>
      </c>
      <c r="CU2" s="129">
        <f>'SAFE Student Evaluation Results'!$S$36</f>
        <v>0</v>
      </c>
      <c r="CV2" s="129">
        <f>'SAFE Student Evaluation Results'!$S$38</f>
        <v>0</v>
      </c>
      <c r="CW2" s="129">
        <f>'SAFE Student Evaluation Results'!$S$40</f>
        <v>0</v>
      </c>
      <c r="CX2" s="129">
        <f>'SAFE Student Evaluation Results'!$S$42</f>
        <v>0</v>
      </c>
      <c r="CY2" s="129">
        <f>'SAFE Student Evaluation Results'!$Y$10</f>
        <v>0</v>
      </c>
      <c r="CZ2" s="129">
        <f>'SAFE Student Evaluation Results'!$Y$12</f>
        <v>0</v>
      </c>
      <c r="DA2" s="129">
        <f>'SAFE Student Evaluation Results'!$Y$14</f>
        <v>0</v>
      </c>
      <c r="DB2" s="129">
        <f>'SAFE Student Evaluation Results'!$Y$16</f>
        <v>0</v>
      </c>
      <c r="DC2" s="129">
        <f>'SAFE Student Evaluation Results'!$Y$18</f>
        <v>0</v>
      </c>
      <c r="DD2" s="129">
        <f>'SAFE Student Evaluation Results'!$Y$20</f>
        <v>0</v>
      </c>
      <c r="DE2" s="129">
        <f>'SAFE Student Evaluation Results'!$Y$22</f>
        <v>0</v>
      </c>
      <c r="DF2" s="129">
        <f>'SAFE Student Evaluation Results'!$Y$24</f>
        <v>0</v>
      </c>
      <c r="DG2" s="129">
        <f>'SAFE Student Evaluation Results'!$Y$26</f>
        <v>0</v>
      </c>
      <c r="DH2" s="129">
        <f>'SAFE Student Evaluation Results'!$Y$28</f>
        <v>0</v>
      </c>
      <c r="DI2" s="129">
        <f>'SAFE Student Evaluation Results'!$Y$30</f>
        <v>0</v>
      </c>
      <c r="DJ2" s="129">
        <f>'SAFE Student Evaluation Results'!$Y$32</f>
        <v>0</v>
      </c>
      <c r="DK2" s="129">
        <f>'SAFE Student Evaluation Results'!$Y$34</f>
        <v>0</v>
      </c>
      <c r="DL2" s="129">
        <f>'SAFE Student Evaluation Results'!$Y$36</f>
        <v>0</v>
      </c>
      <c r="DM2" s="129">
        <f>'SAFE Student Evaluation Results'!$Y$38</f>
        <v>0</v>
      </c>
      <c r="DN2" s="129">
        <f>'SAFE Student Evaluation Results'!$Y$40</f>
        <v>0</v>
      </c>
      <c r="DO2" s="129">
        <f>'SAFE Student Evaluation Results'!$AG$10</f>
        <v>0</v>
      </c>
      <c r="DP2" s="129">
        <f>'SAFE Student Evaluation Results'!$AG$12</f>
        <v>0</v>
      </c>
      <c r="DQ2" s="129">
        <f>'SAFE Student Evaluation Results'!$AG$14</f>
        <v>0</v>
      </c>
      <c r="DR2" s="129">
        <f>'SAFE Student Evaluation Results'!$AG$16</f>
        <v>0</v>
      </c>
      <c r="DS2" s="129">
        <f>'SAFE Student Evaluation Results'!$AG$18</f>
        <v>0</v>
      </c>
      <c r="DT2" s="129">
        <f>'SAFE Student Evaluation Results'!$AG$20</f>
        <v>0</v>
      </c>
      <c r="DU2" s="129">
        <f>'SAFE Student Evaluation Results'!$AG$22</f>
        <v>0</v>
      </c>
      <c r="DV2" s="129">
        <f>'SAFE Student Evaluation Results'!$AG$24</f>
        <v>0</v>
      </c>
      <c r="DW2" s="129">
        <f>'SAFE Student Evaluation Results'!$AG$26</f>
        <v>0</v>
      </c>
      <c r="DX2" s="129">
        <f>'SAFE Student Evaluation Results'!$AG$28</f>
        <v>0</v>
      </c>
      <c r="DY2" s="129">
        <f>'SAFE Student Evaluation Results'!$AG$30</f>
        <v>0</v>
      </c>
      <c r="DZ2" s="129">
        <f>'SAFE Student Evaluation Results'!$AG$32</f>
        <v>0</v>
      </c>
      <c r="EA2" s="129">
        <f>'SAFE Student Evaluation Results'!$AG$34</f>
        <v>0</v>
      </c>
      <c r="EB2" s="129">
        <f>'SAFE Student Evaluation Results'!$AG$36</f>
        <v>0</v>
      </c>
      <c r="EC2" s="129">
        <f>'SAFE Student Evaluation Results'!$AG$38</f>
        <v>0</v>
      </c>
      <c r="ED2" s="129">
        <f>'SAFE Student Evaluation Results'!$AG$40</f>
        <v>0</v>
      </c>
      <c r="EE2" s="129">
        <f>'SAFE Student Evaluation Results'!$AG$42</f>
        <v>0</v>
      </c>
      <c r="EF2" s="129">
        <f>'SAFE Student Evaluation Results'!$AG$44</f>
        <v>0</v>
      </c>
      <c r="EG2" s="129">
        <f>'SAFE Student Evaluation Results'!$AM$10</f>
        <v>0</v>
      </c>
      <c r="EH2" s="129">
        <f>'SAFE Student Evaluation Results'!$AM$12</f>
        <v>0</v>
      </c>
      <c r="EI2" s="129">
        <f>'SAFE Student Evaluation Results'!$AM$14</f>
        <v>0</v>
      </c>
      <c r="EJ2" s="129">
        <f>'SAFE Student Evaluation Results'!$AM$16</f>
        <v>0</v>
      </c>
      <c r="EK2" s="129">
        <f>'SAFE Student Evaluation Results'!$AM$18</f>
        <v>0</v>
      </c>
      <c r="EL2" s="129">
        <f>'SAFE Student Evaluation Results'!$AM$20</f>
        <v>0</v>
      </c>
      <c r="EM2" s="129">
        <f>'SAFE Student Evaluation Results'!$AM$22</f>
        <v>0</v>
      </c>
      <c r="EN2" s="129">
        <f>'SAFE Student Evaluation Results'!$AM$24</f>
        <v>0</v>
      </c>
      <c r="EO2" s="129">
        <f>'SAFE Student Evaluation Results'!$AM$26</f>
        <v>0</v>
      </c>
      <c r="EP2" s="129">
        <f>'SAFE Student Evaluation Results'!$AM$28</f>
        <v>0</v>
      </c>
      <c r="EQ2" s="129">
        <f>'SAFE Student Evaluation Results'!$AM$30</f>
        <v>0</v>
      </c>
      <c r="ER2" s="129">
        <f>'SAFE Student Evaluation Results'!$AM$32</f>
        <v>0</v>
      </c>
      <c r="ES2" s="129">
        <f>'SAFE Student Evaluation Results'!$AM$34</f>
        <v>0</v>
      </c>
      <c r="ET2" s="129">
        <f>'SAFE Student Evaluation Results'!$AM$36</f>
        <v>0</v>
      </c>
      <c r="EU2" s="129">
        <f>'SAFE Student Evaluation Results'!$AM$38</f>
        <v>0</v>
      </c>
      <c r="EV2" s="129">
        <f>'SAFE Student Evaluation Results'!$AM$40</f>
        <v>0</v>
      </c>
      <c r="EW2" s="129">
        <f>'SAFE Student Evaluation Results'!$AM$42</f>
        <v>0</v>
      </c>
      <c r="EX2" s="129">
        <f>'SAFE Student Evaluation Results'!$AM$44</f>
        <v>0</v>
      </c>
      <c r="EY2" s="129" t="str">
        <f>'Financial Summary'!K89</f>
        <v/>
      </c>
      <c r="EZ2" s="129" t="str">
        <f>'Financial Summary'!Q89</f>
        <v/>
      </c>
      <c r="FA2" s="129" t="str">
        <f>'Financial Summary'!X89</f>
        <v/>
      </c>
      <c r="FB2" s="129" t="str">
        <f>'Financial Summary'!AE89</f>
        <v/>
      </c>
      <c r="FC2" s="129" t="str">
        <f>'Financial Summary'!AL89</f>
        <v/>
      </c>
      <c r="FD2" s="129" t="str">
        <f>'Financial Summary'!K90</f>
        <v/>
      </c>
      <c r="FE2" s="129" t="str">
        <f>'Financial Summary'!Q90</f>
        <v/>
      </c>
      <c r="FF2" s="129" t="str">
        <f>'Financial Summary'!X90</f>
        <v/>
      </c>
      <c r="FG2" s="129" t="str">
        <f>'Financial Summary'!AE90</f>
        <v/>
      </c>
      <c r="FH2" s="129" t="str">
        <f>'Financial Summary'!AL90</f>
        <v/>
      </c>
      <c r="FI2" s="128" t="str">
        <f>'Financial Summary'!AS89</f>
        <v/>
      </c>
    </row>
  </sheetData>
  <pageMargins left="0.7" right="0.7" top="0.75" bottom="0.75" header="0.3" footer="0.3"/>
</worksheet>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Programmatic Summary</vt:lpstr>
      <vt:lpstr>Financial Summary</vt:lpstr>
      <vt:lpstr>Award Contact List &amp; Lookups</vt:lpstr>
      <vt:lpstr>SAFE Activity Detail</vt:lpstr>
      <vt:lpstr>Senior SAFE Activity Detail</vt:lpstr>
      <vt:lpstr>SAFE Student Evaluation Results</vt:lpstr>
      <vt:lpstr>Tabulations</vt:lpstr>
      <vt:lpstr>'Financial Summary'!Print_Area</vt:lpstr>
      <vt:lpstr>'Programmatic Summary'!Print_Area</vt:lpstr>
      <vt:lpstr>'SAFE Activity Detail'!Print_Area</vt:lpstr>
      <vt:lpstr>'SAFE Student Evaluation Results'!Print_Area</vt:lpstr>
      <vt:lpstr>'Senior SAFE Activity Detail'!Print_Area</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Executive Office of Public Safety</dc:creator>
  <cp:lastModifiedBy>Hedlund, Sheryl (DFS)</cp:lastModifiedBy>
  <cp:lastPrinted>2024-05-13T15:29:51Z</cp:lastPrinted>
  <dcterms:created xsi:type="dcterms:W3CDTF">2021-08-13T16:34:44Z</dcterms:created>
  <dcterms:modified xsi:type="dcterms:W3CDTF">2026-01-21T13:59:03Z</dcterms:modified>
</cp:coreProperties>
</file>