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xternalLinks/externalLink1.xml" ContentType="application/vnd.openxmlformats-officedocument.spreadsheetml.externalLink+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https://massgov.sharepoint.com/sites/eec-executive-team/Shared Documents/Commissioner's Office/Communications/Kim/Web/"/>
    </mc:Choice>
  </mc:AlternateContent>
  <xr:revisionPtr revIDLastSave="0" documentId="8_{C155CFCA-855E-4EE7-8781-16CBD82C568C}" xr6:coauthVersionLast="47" xr6:coauthVersionMax="47" xr10:uidLastSave="{00000000-0000-0000-0000-000000000000}"/>
  <bookViews>
    <workbookView xWindow="28680" yWindow="-120" windowWidth="29040" windowHeight="15720" xr2:uid="{52110C44-4049-4079-9DD6-8A874A7CCEB8}"/>
  </bookViews>
  <sheets>
    <sheet name="SMI CHART" sheetId="1" r:id="rId1"/>
  </sheets>
  <externalReferences>
    <externalReference r:id="rId2"/>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46" i="1" l="1"/>
  <c r="R46" i="1" s="1"/>
  <c r="P46" i="1"/>
  <c r="Q45" i="1"/>
  <c r="R45" i="1" s="1"/>
  <c r="P45" i="1"/>
  <c r="Q44" i="1"/>
  <c r="R44" i="1" s="1"/>
  <c r="P44" i="1"/>
  <c r="Q43" i="1"/>
  <c r="R43" i="1" s="1"/>
  <c r="P43" i="1"/>
  <c r="Q42" i="1"/>
  <c r="R42" i="1" s="1"/>
  <c r="P42" i="1"/>
  <c r="Q41" i="1"/>
  <c r="R41" i="1" s="1"/>
  <c r="P41" i="1"/>
  <c r="Q40" i="1"/>
  <c r="R40" i="1" s="1"/>
  <c r="P40" i="1"/>
  <c r="Q39" i="1"/>
  <c r="R39" i="1" s="1"/>
  <c r="P39" i="1"/>
  <c r="Q38" i="1"/>
  <c r="R38" i="1" s="1"/>
  <c r="P38" i="1"/>
  <c r="Q37" i="1"/>
  <c r="R37" i="1" s="1"/>
  <c r="P37" i="1"/>
  <c r="Q36" i="1"/>
  <c r="R36" i="1" s="1"/>
  <c r="P36" i="1"/>
  <c r="Q35" i="1"/>
  <c r="R35" i="1" s="1"/>
  <c r="P35" i="1"/>
  <c r="Q34" i="1"/>
  <c r="R34" i="1" s="1"/>
  <c r="P34" i="1"/>
  <c r="Q33" i="1"/>
  <c r="R33" i="1" s="1"/>
  <c r="P33" i="1"/>
  <c r="Q32" i="1"/>
  <c r="R32" i="1" s="1"/>
  <c r="P32" i="1"/>
  <c r="Q31" i="1"/>
  <c r="R31" i="1" s="1"/>
  <c r="P31" i="1"/>
  <c r="Q30" i="1"/>
  <c r="R30" i="1" s="1"/>
  <c r="P30" i="1"/>
  <c r="Q29" i="1"/>
  <c r="R29" i="1" s="1"/>
  <c r="P29" i="1"/>
  <c r="Q28" i="1"/>
  <c r="R28" i="1" s="1"/>
  <c r="P28" i="1"/>
  <c r="Q27" i="1"/>
  <c r="R27" i="1" s="1"/>
  <c r="P27" i="1"/>
  <c r="Q26" i="1"/>
  <c r="R26" i="1" s="1"/>
  <c r="P26" i="1"/>
  <c r="Q25" i="1"/>
  <c r="R25" i="1" s="1"/>
  <c r="P25" i="1"/>
  <c r="Q24" i="1"/>
  <c r="R24" i="1" s="1"/>
  <c r="P24" i="1"/>
  <c r="Q23" i="1"/>
  <c r="R23" i="1" s="1"/>
  <c r="P23" i="1"/>
  <c r="Q22" i="1"/>
  <c r="R22" i="1" s="1"/>
  <c r="P22" i="1"/>
  <c r="Q21" i="1"/>
  <c r="R21" i="1" s="1"/>
  <c r="P21" i="1"/>
  <c r="J20" i="1"/>
  <c r="J18" i="1" s="1"/>
  <c r="K18" i="1" s="1"/>
  <c r="H20" i="1"/>
  <c r="H18" i="1" s="1"/>
  <c r="I18" i="1" s="1"/>
  <c r="F20" i="1"/>
  <c r="F18" i="1" s="1"/>
  <c r="G18" i="1" s="1"/>
  <c r="D20" i="1"/>
  <c r="D18" i="1" s="1"/>
  <c r="E18" i="1" s="1"/>
  <c r="C20" i="1"/>
  <c r="B20" i="1"/>
  <c r="B19" i="1"/>
  <c r="C19" i="1" s="1"/>
  <c r="B18" i="1"/>
  <c r="C18" i="1" s="1"/>
  <c r="L13" i="1"/>
  <c r="M13" i="1" s="1"/>
  <c r="K13" i="1"/>
  <c r="J13" i="1"/>
  <c r="H13" i="1"/>
  <c r="I13" i="1" s="1"/>
  <c r="F13" i="1"/>
  <c r="G13" i="1" s="1"/>
  <c r="D13" i="1"/>
  <c r="E13" i="1" s="1"/>
  <c r="B13" i="1"/>
  <c r="C13" i="1" s="1"/>
  <c r="L12" i="1"/>
  <c r="M12" i="1" s="1"/>
  <c r="K12" i="1"/>
  <c r="J12" i="1"/>
  <c r="H12" i="1"/>
  <c r="I12" i="1" s="1"/>
  <c r="F12" i="1"/>
  <c r="G12" i="1" s="1"/>
  <c r="D12" i="1"/>
  <c r="E12" i="1" s="1"/>
  <c r="B12" i="1"/>
  <c r="C12" i="1" s="1"/>
  <c r="L11" i="1"/>
  <c r="M11" i="1" s="1"/>
  <c r="K11" i="1"/>
  <c r="J11" i="1"/>
  <c r="H11" i="1"/>
  <c r="I11" i="1" s="1"/>
  <c r="F11" i="1"/>
  <c r="G11" i="1" s="1"/>
  <c r="D11" i="1"/>
  <c r="E11" i="1" s="1"/>
  <c r="B11" i="1"/>
  <c r="C11" i="1" s="1"/>
  <c r="E20" i="1" l="1"/>
  <c r="D19" i="1"/>
  <c r="E19" i="1" s="1"/>
  <c r="G20" i="1"/>
  <c r="F19" i="1"/>
  <c r="G19" i="1" s="1"/>
  <c r="I20" i="1"/>
  <c r="H19" i="1"/>
  <c r="I19" i="1" s="1"/>
  <c r="K20" i="1"/>
  <c r="J19" i="1"/>
  <c r="K19" i="1" s="1"/>
</calcChain>
</file>

<file path=xl/sharedStrings.xml><?xml version="1.0" encoding="utf-8"?>
<sst xmlns="http://schemas.openxmlformats.org/spreadsheetml/2006/main" count="46" uniqueCount="25">
  <si>
    <t>COMMONWEALTH OF MASSACHUSETTS</t>
  </si>
  <si>
    <t>DEPARTMENT OF EARLY EDUCATION AND CARE</t>
  </si>
  <si>
    <t xml:space="preserve">INCOME ELIGIBILITY TABLE                                                                                                                                                                              </t>
  </si>
  <si>
    <t>Use This Form to Determine Family Eligibility:</t>
  </si>
  <si>
    <t>1. Find the column with the family's size written at the top.                                                                                                                                                                                                                                                                                                                                                                                 2. Read down the column until you come to the correct income (either annual or monthly).                                                                                                                                                                                                                                                                                                       3. Then read directly across to the left to determine "Percent of State Median Income."                                                                                                                                                                                                                                                                                                                                                        4. Please refer to relevant SMI Percentage (i.e. initial vs. reassessment - OR - special needs) to determine the family's eligibility.</t>
  </si>
  <si>
    <t>% of State Median Income (SMI)</t>
  </si>
  <si>
    <t>Family of Two</t>
  </si>
  <si>
    <t>Family of Three</t>
  </si>
  <si>
    <t>Family of Four</t>
  </si>
  <si>
    <t>Family of Five</t>
  </si>
  <si>
    <t>Family of Six</t>
  </si>
  <si>
    <t>Family of Seven</t>
  </si>
  <si>
    <t>Annual</t>
  </si>
  <si>
    <t>Monthly*</t>
  </si>
  <si>
    <t>Monthly</t>
  </si>
  <si>
    <t xml:space="preserve">50% SMI </t>
  </si>
  <si>
    <t xml:space="preserve">85% SMI </t>
  </si>
  <si>
    <t>100% SMI</t>
  </si>
  <si>
    <t>Family of Eight</t>
  </si>
  <si>
    <t>Family of Nine</t>
  </si>
  <si>
    <t>Family of Ten</t>
  </si>
  <si>
    <t>Family of Eleven</t>
  </si>
  <si>
    <t>Family of Twelve</t>
  </si>
  <si>
    <t xml:space="preserve">Annual </t>
  </si>
  <si>
    <t xml:space="preserve">100% SMI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</si>
</sst>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
  </numFmts>
  <fonts count="18" x14ac:knownFonts="1">
    <font>
      <sz val="11"/>
      <color theme="1"/>
      <name val="Calibri"/>
      <family val="2"/>
      <scheme val="minor"/>
    </font>
    <font>
      <sz val="10"/>
      <name val="Arial"/>
      <family val="2"/>
    </font>
    <font>
      <b/>
      <sz val="24"/>
      <name val="Calibri"/>
      <family val="2"/>
      <scheme val="minor"/>
    </font>
    <font>
      <sz val="10"/>
      <name val="Garamond"/>
      <family val="1"/>
    </font>
    <font>
      <b/>
      <sz val="28"/>
      <name val="Calibri"/>
      <family val="2"/>
      <scheme val="minor"/>
    </font>
    <font>
      <sz val="24"/>
      <name val="Garamond"/>
      <family val="1"/>
    </font>
    <font>
      <sz val="22"/>
      <name val="Arial"/>
      <family val="2"/>
    </font>
    <font>
      <b/>
      <sz val="24"/>
      <name val="Garamond"/>
      <family val="1"/>
    </font>
    <font>
      <b/>
      <sz val="22"/>
      <name val="Calibri"/>
      <family val="2"/>
      <scheme val="minor"/>
    </font>
    <font>
      <sz val="22"/>
      <name val="Garamond"/>
      <family val="1"/>
    </font>
    <font>
      <sz val="16"/>
      <name val="Calibri"/>
      <family val="2"/>
      <scheme val="minor"/>
    </font>
    <font>
      <sz val="16"/>
      <name val="Garamond"/>
      <family val="1"/>
    </font>
    <font>
      <b/>
      <sz val="16"/>
      <name val="Arial"/>
      <family val="2"/>
    </font>
    <font>
      <sz val="16"/>
      <name val="Arial"/>
      <family val="2"/>
    </font>
    <font>
      <b/>
      <sz val="10"/>
      <name val="Arial"/>
      <family val="2"/>
    </font>
    <font>
      <b/>
      <sz val="14"/>
      <name val="Garamond"/>
      <family val="1"/>
    </font>
    <font>
      <b/>
      <sz val="20"/>
      <name val="Garamond"/>
      <family val="1"/>
    </font>
    <font>
      <sz val="12"/>
      <name val="Garamond"/>
      <family val="1"/>
    </font>
  </fonts>
  <fills count="13">
    <fill>
      <patternFill patternType="none"/>
    </fill>
    <fill>
      <patternFill patternType="gray125"/>
    </fill>
    <fill>
      <patternFill patternType="solid">
        <fgColor indexed="42"/>
        <bgColor indexed="42"/>
      </patternFill>
    </fill>
    <fill>
      <patternFill patternType="solid">
        <fgColor indexed="42"/>
        <bgColor indexed="64"/>
      </patternFill>
    </fill>
    <fill>
      <patternFill patternType="solid">
        <fgColor theme="0" tint="-0.14996795556505021"/>
        <bgColor indexed="64"/>
      </patternFill>
    </fill>
    <fill>
      <patternFill patternType="solid">
        <fgColor theme="0"/>
        <bgColor indexed="64"/>
      </patternFill>
    </fill>
    <fill>
      <patternFill patternType="lightGray">
        <fgColor indexed="9"/>
      </patternFill>
    </fill>
    <fill>
      <patternFill patternType="lightGray"/>
    </fill>
    <fill>
      <patternFill patternType="solid">
        <fgColor indexed="9"/>
        <bgColor indexed="64"/>
      </patternFill>
    </fill>
    <fill>
      <patternFill patternType="lightGray">
        <bgColor indexed="9"/>
      </patternFill>
    </fill>
    <fill>
      <patternFill patternType="mediumGray">
        <fgColor indexed="9"/>
        <bgColor indexed="9"/>
      </patternFill>
    </fill>
    <fill>
      <patternFill patternType="lightGray">
        <fgColor indexed="9"/>
        <bgColor indexed="9"/>
      </patternFill>
    </fill>
    <fill>
      <patternFill patternType="solid">
        <fgColor indexed="9"/>
        <bgColor indexed="9"/>
      </patternFill>
    </fill>
  </fills>
  <borders count="26">
    <border>
      <left/>
      <right/>
      <top/>
      <bottom/>
      <diagonal/>
    </border>
    <border>
      <left/>
      <right/>
      <top/>
      <bottom style="double">
        <color indexed="64"/>
      </bottom>
      <diagonal/>
    </border>
    <border>
      <left style="double">
        <color indexed="64"/>
      </left>
      <right style="double">
        <color indexed="64"/>
      </right>
      <top style="double">
        <color indexed="64"/>
      </top>
      <bottom/>
      <diagonal/>
    </border>
    <border>
      <left style="double">
        <color indexed="64"/>
      </left>
      <right/>
      <top style="double">
        <color indexed="64"/>
      </top>
      <bottom/>
      <diagonal/>
    </border>
    <border>
      <left/>
      <right style="double">
        <color indexed="64"/>
      </right>
      <top style="double">
        <color indexed="64"/>
      </top>
      <bottom/>
      <diagonal/>
    </border>
    <border>
      <left style="double">
        <color indexed="64"/>
      </left>
      <right style="double">
        <color indexed="64"/>
      </right>
      <top/>
      <bottom/>
      <diagonal/>
    </border>
    <border>
      <left style="double">
        <color indexed="64"/>
      </left>
      <right/>
      <top/>
      <bottom style="double">
        <color indexed="64"/>
      </bottom>
      <diagonal/>
    </border>
    <border>
      <left/>
      <right style="double">
        <color indexed="64"/>
      </right>
      <top/>
      <bottom style="double">
        <color indexed="64"/>
      </bottom>
      <diagonal/>
    </border>
    <border>
      <left style="double">
        <color indexed="64"/>
      </left>
      <right style="double">
        <color indexed="64"/>
      </right>
      <top/>
      <bottom style="double">
        <color indexed="64"/>
      </bottom>
      <diagonal/>
    </border>
    <border>
      <left style="double">
        <color indexed="64"/>
      </left>
      <right style="dotted">
        <color indexed="64"/>
      </right>
      <top style="double">
        <color indexed="64"/>
      </top>
      <bottom style="double">
        <color indexed="64"/>
      </bottom>
      <diagonal/>
    </border>
    <border>
      <left/>
      <right style="double">
        <color indexed="64"/>
      </right>
      <top style="double">
        <color indexed="64"/>
      </top>
      <bottom style="double">
        <color indexed="64"/>
      </bottom>
      <diagonal/>
    </border>
    <border>
      <left/>
      <right/>
      <top style="double">
        <color indexed="64"/>
      </top>
      <bottom style="double">
        <color indexed="64"/>
      </bottom>
      <diagonal/>
    </border>
    <border>
      <left style="thin">
        <color indexed="64"/>
      </left>
      <right style="dotted">
        <color indexed="64"/>
      </right>
      <top style="double">
        <color indexed="64"/>
      </top>
      <bottom style="double">
        <color indexed="64"/>
      </bottom>
      <diagonal/>
    </border>
    <border>
      <left/>
      <right style="dotted">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dotted">
        <color indexed="64"/>
      </left>
      <right style="double">
        <color indexed="64"/>
      </right>
      <top style="double">
        <color indexed="64"/>
      </top>
      <bottom style="double">
        <color indexed="64"/>
      </bottom>
      <diagonal/>
    </border>
    <border>
      <left style="double">
        <color indexed="64"/>
      </left>
      <right style="thin">
        <color indexed="64"/>
      </right>
      <top/>
      <bottom style="double">
        <color indexed="64"/>
      </bottom>
      <diagonal/>
    </border>
    <border>
      <left style="double">
        <color indexed="64"/>
      </left>
      <right style="hair">
        <color indexed="64"/>
      </right>
      <top/>
      <bottom style="double">
        <color indexed="64"/>
      </bottom>
      <diagonal/>
    </border>
    <border>
      <left style="dotted">
        <color indexed="64"/>
      </left>
      <right style="double">
        <color indexed="64"/>
      </right>
      <top/>
      <bottom style="double">
        <color indexed="64"/>
      </bottom>
      <diagonal/>
    </border>
    <border>
      <left/>
      <right style="dotted">
        <color indexed="64"/>
      </right>
      <top/>
      <bottom style="double">
        <color indexed="64"/>
      </bottom>
      <diagonal/>
    </border>
    <border>
      <left style="double">
        <color indexed="64"/>
      </left>
      <right style="dotted">
        <color indexed="64"/>
      </right>
      <top/>
      <bottom style="double">
        <color indexed="64"/>
      </bottom>
      <diagonal/>
    </border>
    <border>
      <left style="thin">
        <color indexed="64"/>
      </left>
      <right style="dotted">
        <color indexed="64"/>
      </right>
      <top/>
      <bottom style="double">
        <color indexed="64"/>
      </bottom>
      <diagonal/>
    </border>
    <border>
      <left style="double">
        <color indexed="64"/>
      </left>
      <right/>
      <top/>
      <bottom/>
      <diagonal/>
    </border>
    <border>
      <left style="double">
        <color indexed="64"/>
      </left>
      <right/>
      <top style="double">
        <color indexed="64"/>
      </top>
      <bottom style="double">
        <color indexed="64"/>
      </bottom>
      <diagonal/>
    </border>
    <border>
      <left/>
      <right style="double">
        <color indexed="64"/>
      </right>
      <top/>
      <bottom/>
      <diagonal/>
    </border>
    <border>
      <left style="double">
        <color indexed="64"/>
      </left>
      <right style="double">
        <color indexed="64"/>
      </right>
      <top/>
      <bottom style="thick">
        <color indexed="64"/>
      </bottom>
      <diagonal/>
    </border>
  </borders>
  <cellStyleXfs count="3">
    <xf numFmtId="0" fontId="0" fillId="0" borderId="0"/>
    <xf numFmtId="44" fontId="1" fillId="0" borderId="0" applyFont="0" applyFill="0" applyBorder="0" applyAlignment="0" applyProtection="0"/>
    <xf numFmtId="0" fontId="1" fillId="0" borderId="0"/>
  </cellStyleXfs>
  <cellXfs count="89">
    <xf numFmtId="0" fontId="0" fillId="0" borderId="0" xfId="0"/>
    <xf numFmtId="0" fontId="3" fillId="0" borderId="0" xfId="2" applyFont="1"/>
    <xf numFmtId="0" fontId="1" fillId="0" borderId="0" xfId="2"/>
    <xf numFmtId="0" fontId="5" fillId="0" borderId="0" xfId="2" applyFont="1"/>
    <xf numFmtId="0" fontId="6" fillId="0" borderId="0" xfId="2" applyFont="1"/>
    <xf numFmtId="0" fontId="7" fillId="0" borderId="0" xfId="2" applyFont="1" applyAlignment="1">
      <alignment horizontal="center" vertical="center" wrapText="1"/>
    </xf>
    <xf numFmtId="0" fontId="9" fillId="0" borderId="0" xfId="2" applyFont="1"/>
    <xf numFmtId="0" fontId="11" fillId="0" borderId="0" xfId="2" applyFont="1" applyAlignment="1">
      <alignment horizontal="left" vertical="center"/>
    </xf>
    <xf numFmtId="44" fontId="1" fillId="0" borderId="0" xfId="1" applyFont="1" applyFill="1" applyBorder="1" applyAlignment="1">
      <alignment horizontal="left"/>
    </xf>
    <xf numFmtId="0" fontId="12" fillId="3" borderId="9" xfId="2" applyFont="1" applyFill="1" applyBorder="1" applyAlignment="1">
      <alignment horizontal="center"/>
    </xf>
    <xf numFmtId="0" fontId="12" fillId="3" borderId="10" xfId="2" applyFont="1" applyFill="1" applyBorder="1" applyAlignment="1">
      <alignment horizontal="center"/>
    </xf>
    <xf numFmtId="0" fontId="12" fillId="3" borderId="11" xfId="2" quotePrefix="1" applyFont="1" applyFill="1" applyBorder="1" applyAlignment="1">
      <alignment horizontal="center"/>
    </xf>
    <xf numFmtId="0" fontId="12" fillId="3" borderId="12" xfId="2" applyFont="1" applyFill="1" applyBorder="1" applyAlignment="1">
      <alignment horizontal="center"/>
    </xf>
    <xf numFmtId="0" fontId="12" fillId="3" borderId="13" xfId="2" applyFont="1" applyFill="1" applyBorder="1" applyAlignment="1">
      <alignment horizontal="center"/>
    </xf>
    <xf numFmtId="0" fontId="12" fillId="4" borderId="14" xfId="2" applyFont="1" applyFill="1" applyBorder="1" applyAlignment="1">
      <alignment horizontal="center" vertical="center" wrapText="1"/>
    </xf>
    <xf numFmtId="164" fontId="12" fillId="0" borderId="12" xfId="1" applyNumberFormat="1" applyFont="1" applyFill="1" applyBorder="1" applyAlignment="1">
      <alignment vertical="center"/>
    </xf>
    <xf numFmtId="164" fontId="12" fillId="0" borderId="15" xfId="1" applyNumberFormat="1" applyFont="1" applyFill="1" applyBorder="1" applyAlignment="1">
      <alignment vertical="center"/>
    </xf>
    <xf numFmtId="164" fontId="12" fillId="0" borderId="10" xfId="1" applyNumberFormat="1" applyFont="1" applyFill="1" applyBorder="1" applyAlignment="1">
      <alignment vertical="center"/>
    </xf>
    <xf numFmtId="164" fontId="12" fillId="5" borderId="12" xfId="1" applyNumberFormat="1" applyFont="1" applyFill="1" applyBorder="1" applyAlignment="1">
      <alignment vertical="center"/>
    </xf>
    <xf numFmtId="0" fontId="1" fillId="0" borderId="0" xfId="2" applyAlignment="1">
      <alignment horizontal="right"/>
    </xf>
    <xf numFmtId="0" fontId="13" fillId="0" borderId="0" xfId="2" applyFont="1"/>
    <xf numFmtId="0" fontId="12" fillId="4" borderId="16" xfId="2" applyFont="1" applyFill="1" applyBorder="1" applyAlignment="1">
      <alignment horizontal="center" vertical="center" wrapText="1"/>
    </xf>
    <xf numFmtId="164" fontId="12" fillId="0" borderId="17" xfId="1" applyNumberFormat="1" applyFont="1" applyFill="1" applyBorder="1" applyAlignment="1">
      <alignment vertical="center"/>
    </xf>
    <xf numFmtId="164" fontId="12" fillId="0" borderId="18" xfId="1" applyNumberFormat="1" applyFont="1" applyFill="1" applyBorder="1" applyAlignment="1">
      <alignment vertical="center"/>
    </xf>
    <xf numFmtId="164" fontId="12" fillId="0" borderId="19" xfId="1" applyNumberFormat="1" applyFont="1" applyFill="1" applyBorder="1" applyAlignment="1">
      <alignment vertical="center"/>
    </xf>
    <xf numFmtId="164" fontId="12" fillId="0" borderId="20" xfId="1" applyNumberFormat="1" applyFont="1" applyFill="1" applyBorder="1" applyAlignment="1">
      <alignment vertical="center"/>
    </xf>
    <xf numFmtId="164" fontId="12" fillId="0" borderId="7" xfId="1" applyNumberFormat="1" applyFont="1" applyFill="1" applyBorder="1" applyAlignment="1">
      <alignment vertical="center"/>
    </xf>
    <xf numFmtId="164" fontId="12" fillId="0" borderId="21" xfId="1" applyNumberFormat="1" applyFont="1" applyFill="1" applyBorder="1" applyAlignment="1">
      <alignment vertical="center"/>
    </xf>
    <xf numFmtId="0" fontId="14" fillId="0" borderId="0" xfId="2" applyFont="1" applyAlignment="1">
      <alignment horizontal="left" indent="1"/>
    </xf>
    <xf numFmtId="0" fontId="1" fillId="0" borderId="0" xfId="2" applyAlignment="1">
      <alignment horizontal="left" indent="1"/>
    </xf>
    <xf numFmtId="164" fontId="15" fillId="0" borderId="0" xfId="1" applyNumberFormat="1" applyFont="1" applyFill="1" applyBorder="1" applyAlignment="1"/>
    <xf numFmtId="164" fontId="16" fillId="0" borderId="0" xfId="1" applyNumberFormat="1" applyFont="1" applyFill="1" applyBorder="1" applyAlignment="1">
      <alignment horizontal="center"/>
    </xf>
    <xf numFmtId="164" fontId="15" fillId="0" borderId="0" xfId="1" applyNumberFormat="1" applyFont="1" applyFill="1" applyBorder="1" applyAlignment="1">
      <alignment horizontal="center"/>
    </xf>
    <xf numFmtId="0" fontId="12" fillId="4" borderId="23" xfId="2" applyFont="1" applyFill="1" applyBorder="1" applyAlignment="1">
      <alignment horizontal="center" vertical="center" wrapText="1"/>
    </xf>
    <xf numFmtId="164" fontId="12" fillId="5" borderId="10" xfId="1" applyNumberFormat="1" applyFont="1" applyFill="1" applyBorder="1" applyAlignment="1">
      <alignment vertical="center"/>
    </xf>
    <xf numFmtId="0" fontId="11" fillId="0" borderId="0" xfId="2" applyFont="1" applyAlignment="1">
      <alignment horizontal="left"/>
    </xf>
    <xf numFmtId="0" fontId="12" fillId="4" borderId="6" xfId="2" applyFont="1" applyFill="1" applyBorder="1" applyAlignment="1">
      <alignment horizontal="center" vertical="center" wrapText="1"/>
    </xf>
    <xf numFmtId="164" fontId="12" fillId="0" borderId="21" xfId="2" applyNumberFormat="1" applyFont="1" applyBorder="1" applyAlignment="1">
      <alignment vertical="center"/>
    </xf>
    <xf numFmtId="164" fontId="12" fillId="0" borderId="19" xfId="2" applyNumberFormat="1" applyFont="1" applyBorder="1" applyAlignment="1">
      <alignment vertical="center"/>
    </xf>
    <xf numFmtId="0" fontId="1" fillId="0" borderId="0" xfId="2" applyAlignment="1">
      <alignment wrapText="1"/>
    </xf>
    <xf numFmtId="0" fontId="17" fillId="0" borderId="0" xfId="2" applyFont="1"/>
    <xf numFmtId="44" fontId="1" fillId="6" borderId="5" xfId="1" applyFont="1" applyFill="1" applyBorder="1" applyAlignment="1">
      <alignment horizontal="left"/>
    </xf>
    <xf numFmtId="44" fontId="1" fillId="6" borderId="0" xfId="1" applyFont="1" applyFill="1" applyBorder="1" applyAlignment="1">
      <alignment horizontal="left"/>
    </xf>
    <xf numFmtId="44" fontId="1" fillId="6" borderId="24" xfId="1" applyFont="1" applyFill="1" applyBorder="1" applyAlignment="1">
      <alignment horizontal="left"/>
    </xf>
    <xf numFmtId="44" fontId="1" fillId="7" borderId="5" xfId="1" applyFont="1" applyFill="1" applyBorder="1" applyAlignment="1">
      <alignment horizontal="left"/>
    </xf>
    <xf numFmtId="44" fontId="1" fillId="7" borderId="0" xfId="1" applyFont="1" applyFill="1" applyBorder="1" applyAlignment="1">
      <alignment horizontal="left"/>
    </xf>
    <xf numFmtId="44" fontId="1" fillId="7" borderId="24" xfId="1" applyFont="1" applyFill="1" applyBorder="1" applyAlignment="1">
      <alignment horizontal="left"/>
    </xf>
    <xf numFmtId="44" fontId="1" fillId="0" borderId="5" xfId="1" applyFont="1" applyBorder="1" applyAlignment="1">
      <alignment horizontal="left"/>
    </xf>
    <xf numFmtId="44" fontId="1" fillId="0" borderId="0" xfId="1" applyFont="1" applyBorder="1" applyAlignment="1">
      <alignment horizontal="left"/>
    </xf>
    <xf numFmtId="44" fontId="1" fillId="0" borderId="24" xfId="1" applyFont="1" applyBorder="1" applyAlignment="1">
      <alignment horizontal="left"/>
    </xf>
    <xf numFmtId="44" fontId="1" fillId="7" borderId="22" xfId="1" applyFont="1" applyFill="1" applyBorder="1" applyAlignment="1">
      <alignment horizontal="left"/>
    </xf>
    <xf numFmtId="44" fontId="1" fillId="8" borderId="6" xfId="1" applyFont="1" applyFill="1" applyBorder="1" applyAlignment="1">
      <alignment horizontal="left"/>
    </xf>
    <xf numFmtId="44" fontId="1" fillId="8" borderId="8" xfId="1" applyFont="1" applyFill="1" applyBorder="1" applyAlignment="1">
      <alignment horizontal="left"/>
    </xf>
    <xf numFmtId="44" fontId="1" fillId="8" borderId="7" xfId="1" applyFont="1" applyFill="1" applyBorder="1" applyAlignment="1">
      <alignment horizontal="left"/>
    </xf>
    <xf numFmtId="44" fontId="1" fillId="9" borderId="5" xfId="1" applyFont="1" applyFill="1" applyBorder="1" applyAlignment="1">
      <alignment horizontal="left"/>
    </xf>
    <xf numFmtId="44" fontId="1" fillId="10" borderId="5" xfId="1" applyFont="1" applyFill="1" applyBorder="1" applyAlignment="1">
      <alignment horizontal="right"/>
    </xf>
    <xf numFmtId="44" fontId="1" fillId="11" borderId="5" xfId="1" applyFont="1" applyFill="1" applyBorder="1" applyAlignment="1">
      <alignment horizontal="left"/>
    </xf>
    <xf numFmtId="0" fontId="1" fillId="12" borderId="0" xfId="2" applyFill="1"/>
    <xf numFmtId="44" fontId="1" fillId="10" borderId="5" xfId="1" applyFont="1" applyFill="1" applyBorder="1" applyAlignment="1">
      <alignment horizontal="left"/>
    </xf>
    <xf numFmtId="44" fontId="1" fillId="9" borderId="5" xfId="1" applyFont="1" applyFill="1" applyBorder="1" applyAlignment="1">
      <alignment horizontal="right"/>
    </xf>
    <xf numFmtId="0" fontId="1" fillId="9" borderId="0" xfId="2" applyFill="1"/>
    <xf numFmtId="44" fontId="1" fillId="9" borderId="25" xfId="1" applyFont="1" applyFill="1" applyBorder="1" applyAlignment="1">
      <alignment horizontal="left"/>
    </xf>
    <xf numFmtId="0" fontId="12" fillId="3" borderId="3" xfId="2" quotePrefix="1" applyFont="1" applyFill="1" applyBorder="1" applyAlignment="1">
      <alignment horizontal="center" vertical="center"/>
    </xf>
    <xf numFmtId="0" fontId="12" fillId="3" borderId="4" xfId="2" quotePrefix="1" applyFont="1" applyFill="1" applyBorder="1" applyAlignment="1">
      <alignment horizontal="center" vertical="center"/>
    </xf>
    <xf numFmtId="0" fontId="12" fillId="3" borderId="6" xfId="2" quotePrefix="1" applyFont="1" applyFill="1" applyBorder="1" applyAlignment="1">
      <alignment horizontal="center" vertical="center"/>
    </xf>
    <xf numFmtId="0" fontId="12" fillId="3" borderId="7" xfId="2" quotePrefix="1" applyFont="1" applyFill="1" applyBorder="1" applyAlignment="1">
      <alignment horizontal="center" vertical="center"/>
    </xf>
    <xf numFmtId="0" fontId="12" fillId="2" borderId="3" xfId="2" applyFont="1" applyFill="1" applyBorder="1" applyAlignment="1">
      <alignment horizontal="center" vertical="center" wrapText="1"/>
    </xf>
    <xf numFmtId="0" fontId="13" fillId="2" borderId="22" xfId="2" applyFont="1" applyFill="1" applyBorder="1" applyAlignment="1">
      <alignment horizontal="center" vertical="center"/>
    </xf>
    <xf numFmtId="0" fontId="13" fillId="2" borderId="6" xfId="2" applyFont="1" applyFill="1" applyBorder="1" applyAlignment="1">
      <alignment horizontal="center" vertical="center"/>
    </xf>
    <xf numFmtId="164" fontId="12" fillId="3" borderId="3" xfId="1" applyNumberFormat="1" applyFont="1" applyFill="1" applyBorder="1" applyAlignment="1">
      <alignment horizontal="center" vertical="center"/>
    </xf>
    <xf numFmtId="164" fontId="12" fillId="3" borderId="4" xfId="1" applyNumberFormat="1" applyFont="1" applyFill="1" applyBorder="1" applyAlignment="1">
      <alignment horizontal="center" vertical="center"/>
    </xf>
    <xf numFmtId="164" fontId="12" fillId="3" borderId="6" xfId="1" applyNumberFormat="1" applyFont="1" applyFill="1" applyBorder="1" applyAlignment="1">
      <alignment horizontal="center" vertical="center"/>
    </xf>
    <xf numFmtId="164" fontId="12" fillId="3" borderId="7" xfId="1" applyNumberFormat="1" applyFont="1" applyFill="1" applyBorder="1" applyAlignment="1">
      <alignment horizontal="center" vertical="center"/>
    </xf>
    <xf numFmtId="164" fontId="12" fillId="3" borderId="3" xfId="1" applyNumberFormat="1" applyFont="1" applyFill="1" applyBorder="1" applyAlignment="1">
      <alignment horizontal="center" vertical="center" wrapText="1"/>
    </xf>
    <xf numFmtId="164" fontId="12" fillId="3" borderId="4" xfId="1" applyNumberFormat="1" applyFont="1" applyFill="1" applyBorder="1" applyAlignment="1">
      <alignment horizontal="center" vertical="center" wrapText="1"/>
    </xf>
    <xf numFmtId="164" fontId="12" fillId="3" borderId="6" xfId="1" applyNumberFormat="1" applyFont="1" applyFill="1" applyBorder="1" applyAlignment="1">
      <alignment horizontal="center" vertical="center" wrapText="1"/>
    </xf>
    <xf numFmtId="164" fontId="12" fillId="3" borderId="7" xfId="1" applyNumberFormat="1" applyFont="1" applyFill="1" applyBorder="1" applyAlignment="1">
      <alignment horizontal="center" vertical="center" wrapText="1"/>
    </xf>
    <xf numFmtId="0" fontId="12" fillId="2" borderId="2" xfId="2" applyFont="1" applyFill="1" applyBorder="1" applyAlignment="1">
      <alignment horizontal="center" vertical="center" wrapText="1"/>
    </xf>
    <xf numFmtId="0" fontId="13" fillId="2" borderId="5" xfId="2" applyFont="1" applyFill="1" applyBorder="1" applyAlignment="1">
      <alignment horizontal="center" vertical="center"/>
    </xf>
    <xf numFmtId="0" fontId="13" fillId="2" borderId="8" xfId="2" applyFont="1" applyFill="1" applyBorder="1" applyAlignment="1">
      <alignment horizontal="center" vertical="center"/>
    </xf>
    <xf numFmtId="0" fontId="12" fillId="3" borderId="3" xfId="2" applyFont="1" applyFill="1" applyBorder="1" applyAlignment="1">
      <alignment horizontal="center" vertical="center"/>
    </xf>
    <xf numFmtId="0" fontId="12" fillId="3" borderId="4" xfId="2" applyFont="1" applyFill="1" applyBorder="1" applyAlignment="1">
      <alignment horizontal="center" vertical="center"/>
    </xf>
    <xf numFmtId="0" fontId="12" fillId="3" borderId="6" xfId="2" applyFont="1" applyFill="1" applyBorder="1" applyAlignment="1">
      <alignment horizontal="center" vertical="center"/>
    </xf>
    <xf numFmtId="0" fontId="12" fillId="3" borderId="7" xfId="2" applyFont="1" applyFill="1" applyBorder="1" applyAlignment="1">
      <alignment horizontal="center" vertical="center"/>
    </xf>
    <xf numFmtId="0" fontId="2" fillId="0" borderId="0" xfId="2" applyFont="1" applyAlignment="1">
      <alignment horizontal="center" vertical="center" wrapText="1"/>
    </xf>
    <xf numFmtId="0" fontId="4" fillId="0" borderId="0" xfId="2" applyFont="1" applyAlignment="1">
      <alignment horizontal="center" vertical="center" wrapText="1"/>
    </xf>
    <xf numFmtId="0" fontId="8" fillId="0" borderId="0" xfId="2" applyFont="1" applyAlignment="1">
      <alignment horizontal="left" vertical="center"/>
    </xf>
    <xf numFmtId="0" fontId="10" fillId="0" borderId="0" xfId="2" applyFont="1" applyAlignment="1">
      <alignment horizontal="left" vertical="center" wrapText="1"/>
    </xf>
    <xf numFmtId="0" fontId="11" fillId="0" borderId="1" xfId="2" applyFont="1" applyBorder="1" applyAlignment="1">
      <alignment horizontal="center" vertical="center" wrapText="1"/>
    </xf>
  </cellXfs>
  <cellStyles count="3">
    <cellStyle name="Currency" xfId="1" builtinId="4"/>
    <cellStyle name="Normal" xfId="0" builtinId="0"/>
    <cellStyle name="Normal 2" xfId="2" xr:uid="{DBA72CB3-4D15-4798-A3A6-E2B34CE4011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674915</xdr:colOff>
      <xdr:row>0</xdr:row>
      <xdr:rowOff>0</xdr:rowOff>
    </xdr:from>
    <xdr:to>
      <xdr:col>1</xdr:col>
      <xdr:colOff>114301</xdr:colOff>
      <xdr:row>2</xdr:row>
      <xdr:rowOff>0</xdr:rowOff>
    </xdr:to>
    <xdr:pic>
      <xdr:nvPicPr>
        <xdr:cNvPr id="2" name="Picture 1">
          <a:extLst>
            <a:ext uri="{FF2B5EF4-FFF2-40B4-BE49-F238E27FC236}">
              <a16:creationId xmlns:a16="http://schemas.microsoft.com/office/drawing/2014/main" id="{33386BD8-1443-4488-8C3A-6CA9F9DF7957}"/>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674915" y="0"/>
          <a:ext cx="1115786" cy="1295400"/>
        </a:xfrm>
        <a:prstGeom prst="rect">
          <a:avLst/>
        </a:prstGeom>
        <a:noFill/>
        <a:ln w="9525">
          <a:noFill/>
          <a:miter lim="800000"/>
          <a:headEnd/>
          <a:tailEnd/>
        </a:ln>
      </xdr:spPr>
    </xdr:pic>
    <xdr:clientData/>
  </xdr:twoCellAnchor>
  <xdr:twoCellAnchor>
    <xdr:from>
      <xdr:col>0</xdr:col>
      <xdr:colOff>235652</xdr:colOff>
      <xdr:row>1</xdr:row>
      <xdr:rowOff>541564</xdr:rowOff>
    </xdr:from>
    <xdr:to>
      <xdr:col>1</xdr:col>
      <xdr:colOff>488126</xdr:colOff>
      <xdr:row>2</xdr:row>
      <xdr:rowOff>530679</xdr:rowOff>
    </xdr:to>
    <xdr:sp macro="" textlink="">
      <xdr:nvSpPr>
        <xdr:cNvPr id="3" name="Text Box 2">
          <a:extLst>
            <a:ext uri="{FF2B5EF4-FFF2-40B4-BE49-F238E27FC236}">
              <a16:creationId xmlns:a16="http://schemas.microsoft.com/office/drawing/2014/main" id="{F03873F7-B36A-4EA1-AD3C-C9FFA029A0F0}"/>
            </a:ext>
          </a:extLst>
        </xdr:cNvPr>
        <xdr:cNvSpPr txBox="1">
          <a:spLocks noChangeArrowheads="1"/>
        </xdr:cNvSpPr>
      </xdr:nvSpPr>
      <xdr:spPr bwMode="auto">
        <a:xfrm>
          <a:off x="235652" y="1189264"/>
          <a:ext cx="1928874" cy="636815"/>
        </a:xfrm>
        <a:prstGeom prst="rect">
          <a:avLst/>
        </a:prstGeom>
        <a:noFill/>
        <a:ln w="9525">
          <a:noFill/>
          <a:miter lim="800000"/>
          <a:headEnd/>
          <a:tailEnd/>
        </a:ln>
      </xdr:spPr>
      <xdr:txBody>
        <a:bodyPr vertOverflow="clip" wrap="square" lIns="91440" tIns="45720" rIns="91440" bIns="45720" anchor="t" upright="1"/>
        <a:lstStyle/>
        <a:p>
          <a:pPr algn="ctr" rtl="0">
            <a:defRPr sz="1000"/>
          </a:pPr>
          <a:endParaRPr lang="en-US" sz="1100" b="0" i="0" strike="noStrike">
            <a:solidFill>
              <a:srgbClr val="000000"/>
            </a:solidFill>
            <a:latin typeface="+mn-lt"/>
            <a:cs typeface="Arial"/>
          </a:endParaRPr>
        </a:p>
        <a:p>
          <a:pPr algn="ctr" rtl="0">
            <a:defRPr sz="1000"/>
          </a:pPr>
          <a:r>
            <a:rPr lang="en-US" sz="1100" b="0" i="0" strike="noStrike">
              <a:solidFill>
                <a:srgbClr val="000000"/>
              </a:solidFill>
              <a:latin typeface="+mn-lt"/>
              <a:cs typeface="Arial"/>
            </a:rPr>
            <a:t>Amy</a:t>
          </a:r>
          <a:r>
            <a:rPr lang="en-US" sz="1100" b="0" i="0" strike="noStrike" baseline="0">
              <a:solidFill>
                <a:srgbClr val="000000"/>
              </a:solidFill>
              <a:latin typeface="+mn-lt"/>
              <a:cs typeface="Arial"/>
            </a:rPr>
            <a:t> Kershaw</a:t>
          </a:r>
          <a:endParaRPr lang="en-US" sz="1100" b="0" i="0" strike="noStrike">
            <a:solidFill>
              <a:srgbClr val="000000"/>
            </a:solidFill>
            <a:latin typeface="+mn-lt"/>
            <a:cs typeface="Arial"/>
          </a:endParaRPr>
        </a:p>
        <a:p>
          <a:pPr algn="ctr" rtl="0">
            <a:defRPr sz="1000"/>
          </a:pPr>
          <a:r>
            <a:rPr lang="en-US" sz="1100" b="0" i="0" strike="noStrike">
              <a:solidFill>
                <a:srgbClr val="000000"/>
              </a:solidFill>
              <a:latin typeface="+mn-lt"/>
              <a:cs typeface="Arial"/>
            </a:rPr>
            <a:t>COMMISSIONER</a:t>
          </a:r>
        </a:p>
        <a:p>
          <a:pPr algn="ctr" rtl="0">
            <a:defRPr sz="1000"/>
          </a:pPr>
          <a:endParaRPr lang="en-US" sz="800" b="0" i="0" strike="noStrike">
            <a:solidFill>
              <a:srgbClr val="000000"/>
            </a:solidFill>
            <a:latin typeface="Arial"/>
            <a:cs typeface="Arial"/>
          </a:endParaRP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massgov-my.sharepoint.com/personal/carmen_quinones_mass_gov/Documents/Desktop/Parent%20Fee%20Chart%20FY2026%20with%20Formulas.xlsx" TargetMode="External"/><Relationship Id="rId1" Type="http://schemas.openxmlformats.org/officeDocument/2006/relationships/externalLinkPath" Target="/sites/eec-financial-assistance/Shared%20Documents/Financial%20Assistance%20Policies/SMI%20Income%20Eligbility%20Table%20Updates%20and%20Motions/FY2026/Desktop/Parent%20Fee%20Chart%20FY2026%20with%20Formula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structions"/>
      <sheetName val="2026 SMI"/>
      <sheetName val="2025 FPG"/>
      <sheetName val="TAB A"/>
      <sheetName val="Chart with formulas"/>
      <sheetName val="Current SMI Family of 4 "/>
      <sheetName val="Source"/>
      <sheetName val="chart from fed website"/>
      <sheetName val="Curren SMI Family of 4"/>
    </sheetNames>
    <sheetDataSet>
      <sheetData sheetId="0"/>
      <sheetData sheetId="1">
        <row r="17">
          <cell r="C17">
            <v>7993.5</v>
          </cell>
        </row>
      </sheetData>
      <sheetData sheetId="2">
        <row r="12">
          <cell r="C12">
            <v>1763</v>
          </cell>
        </row>
      </sheetData>
      <sheetData sheetId="3"/>
      <sheetData sheetId="4"/>
      <sheetData sheetId="5">
        <row r="1">
          <cell r="A1">
            <v>165955</v>
          </cell>
        </row>
      </sheetData>
      <sheetData sheetId="6"/>
      <sheetData sheetId="7"/>
      <sheetData sheetId="8"/>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E9C8D6-9BD9-452E-B708-633FED44B1CC}">
  <sheetPr>
    <pageSetUpPr fitToPage="1"/>
  </sheetPr>
  <dimension ref="A1:S47"/>
  <sheetViews>
    <sheetView tabSelected="1" zoomScale="60" zoomScaleNormal="60" workbookViewId="0">
      <selection activeCell="H21" sqref="H21"/>
    </sheetView>
  </sheetViews>
  <sheetFormatPr defaultColWidth="8.90625" defaultRowHeight="12.5" x14ac:dyDescent="0.25"/>
  <cols>
    <col min="1" max="1" width="24.453125" style="39" customWidth="1"/>
    <col min="2" max="2" width="14.36328125" style="2" bestFit="1" customWidth="1"/>
    <col min="3" max="3" width="14.08984375" style="2" customWidth="1"/>
    <col min="4" max="4" width="14.36328125" style="2" bestFit="1" customWidth="1"/>
    <col min="5" max="5" width="15.08984375" style="2" customWidth="1"/>
    <col min="6" max="6" width="14.36328125" style="2" bestFit="1" customWidth="1"/>
    <col min="7" max="7" width="14.453125" style="2" customWidth="1"/>
    <col min="8" max="8" width="14.36328125" style="2" bestFit="1" customWidth="1"/>
    <col min="9" max="9" width="14.453125" style="2" bestFit="1" customWidth="1"/>
    <col min="10" max="10" width="14.36328125" style="2" bestFit="1" customWidth="1"/>
    <col min="11" max="11" width="13.36328125" style="2" customWidth="1"/>
    <col min="12" max="12" width="14.36328125" style="2" bestFit="1" customWidth="1"/>
    <col min="13" max="13" width="16" style="2" customWidth="1"/>
    <col min="14" max="18" width="1.54296875" style="2" hidden="1" customWidth="1"/>
    <col min="19" max="20" width="16" style="2" customWidth="1"/>
    <col min="21" max="16384" width="8.90625" style="2"/>
  </cols>
  <sheetData>
    <row r="1" spans="1:19" ht="51" customHeight="1" x14ac:dyDescent="0.3">
      <c r="A1" s="84" t="s">
        <v>0</v>
      </c>
      <c r="B1" s="84"/>
      <c r="C1" s="84"/>
      <c r="D1" s="84"/>
      <c r="E1" s="84"/>
      <c r="F1" s="84"/>
      <c r="G1" s="84"/>
      <c r="H1" s="84"/>
      <c r="I1" s="84"/>
      <c r="J1" s="84"/>
      <c r="K1" s="84"/>
      <c r="L1" s="84"/>
      <c r="M1" s="84"/>
      <c r="N1" s="1"/>
      <c r="O1" s="1"/>
      <c r="P1" s="1"/>
      <c r="Q1" s="1"/>
      <c r="R1" s="1"/>
    </row>
    <row r="2" spans="1:19" ht="51" customHeight="1" x14ac:dyDescent="0.3">
      <c r="A2" s="85" t="s">
        <v>1</v>
      </c>
      <c r="B2" s="85"/>
      <c r="C2" s="85"/>
      <c r="D2" s="85"/>
      <c r="E2" s="85"/>
      <c r="F2" s="85"/>
      <c r="G2" s="85"/>
      <c r="H2" s="85"/>
      <c r="I2" s="85"/>
      <c r="J2" s="85"/>
      <c r="K2" s="85"/>
      <c r="L2" s="85"/>
      <c r="M2" s="85"/>
      <c r="N2" s="1"/>
      <c r="O2" s="1"/>
      <c r="P2" s="1"/>
      <c r="Q2" s="1"/>
      <c r="R2" s="1"/>
    </row>
    <row r="3" spans="1:19" s="4" customFormat="1" ht="51" customHeight="1" x14ac:dyDescent="0.7">
      <c r="A3" s="84" t="s">
        <v>2</v>
      </c>
      <c r="B3" s="84"/>
      <c r="C3" s="84"/>
      <c r="D3" s="84"/>
      <c r="E3" s="84"/>
      <c r="F3" s="84"/>
      <c r="G3" s="84"/>
      <c r="H3" s="84"/>
      <c r="I3" s="84"/>
      <c r="J3" s="84"/>
      <c r="K3" s="84"/>
      <c r="L3" s="84"/>
      <c r="M3" s="84"/>
      <c r="N3" s="3"/>
      <c r="O3" s="3"/>
      <c r="P3" s="3"/>
      <c r="Q3" s="3"/>
      <c r="R3" s="3"/>
    </row>
    <row r="4" spans="1:19" s="4" customFormat="1" ht="6" customHeight="1" x14ac:dyDescent="0.7">
      <c r="A4" s="5"/>
      <c r="B4" s="5"/>
      <c r="C4" s="5"/>
      <c r="D4" s="5"/>
      <c r="E4" s="5"/>
      <c r="F4" s="5"/>
      <c r="G4" s="5"/>
      <c r="H4" s="5"/>
      <c r="I4" s="5"/>
      <c r="J4" s="5"/>
      <c r="K4" s="5"/>
      <c r="L4" s="5"/>
      <c r="M4" s="5"/>
      <c r="N4" s="3"/>
      <c r="O4" s="3"/>
      <c r="P4" s="3"/>
      <c r="Q4" s="3"/>
      <c r="R4" s="3"/>
    </row>
    <row r="5" spans="1:19" s="4" customFormat="1" ht="28.5" x14ac:dyDescent="0.65">
      <c r="A5" s="86" t="s">
        <v>3</v>
      </c>
      <c r="B5" s="86"/>
      <c r="C5" s="86"/>
      <c r="D5" s="86"/>
      <c r="E5" s="86"/>
      <c r="F5" s="86"/>
      <c r="G5" s="86"/>
      <c r="H5" s="86"/>
      <c r="I5" s="86"/>
      <c r="J5" s="86"/>
      <c r="K5" s="86"/>
      <c r="L5" s="86"/>
      <c r="M5" s="86"/>
      <c r="N5" s="6"/>
      <c r="O5" s="6"/>
      <c r="P5" s="6"/>
      <c r="Q5" s="6"/>
      <c r="R5" s="6"/>
    </row>
    <row r="6" spans="1:19" s="7" customFormat="1" ht="93.75" customHeight="1" x14ac:dyDescent="0.35">
      <c r="A6" s="87" t="s">
        <v>4</v>
      </c>
      <c r="B6" s="87"/>
      <c r="C6" s="87"/>
      <c r="D6" s="87"/>
      <c r="E6" s="87"/>
      <c r="F6" s="87"/>
      <c r="G6" s="87"/>
      <c r="H6" s="87"/>
      <c r="I6" s="87"/>
      <c r="J6" s="87"/>
      <c r="K6" s="87"/>
      <c r="L6" s="87"/>
      <c r="M6" s="87"/>
    </row>
    <row r="7" spans="1:19" s="7" customFormat="1" ht="6.75" customHeight="1" thickBot="1" x14ac:dyDescent="0.4">
      <c r="A7" s="88"/>
      <c r="B7" s="88"/>
      <c r="C7" s="88"/>
      <c r="D7" s="88"/>
      <c r="E7" s="88"/>
      <c r="F7" s="88"/>
      <c r="G7" s="88"/>
      <c r="H7" s="88"/>
      <c r="I7" s="88"/>
      <c r="J7" s="88"/>
      <c r="K7" s="88"/>
      <c r="L7" s="88"/>
      <c r="M7" s="88"/>
    </row>
    <row r="8" spans="1:19" ht="33" customHeight="1" thickTop="1" x14ac:dyDescent="0.25">
      <c r="A8" s="77" t="s">
        <v>5</v>
      </c>
      <c r="B8" s="80" t="s">
        <v>6</v>
      </c>
      <c r="C8" s="81"/>
      <c r="D8" s="80" t="s">
        <v>7</v>
      </c>
      <c r="E8" s="81"/>
      <c r="F8" s="62" t="s">
        <v>8</v>
      </c>
      <c r="G8" s="63"/>
      <c r="H8" s="62" t="s">
        <v>9</v>
      </c>
      <c r="I8" s="63"/>
      <c r="J8" s="80" t="s">
        <v>10</v>
      </c>
      <c r="K8" s="81"/>
      <c r="L8" s="62" t="s">
        <v>11</v>
      </c>
      <c r="M8" s="63"/>
      <c r="Q8" s="8"/>
    </row>
    <row r="9" spans="1:19" ht="22.5" customHeight="1" thickBot="1" x14ac:dyDescent="0.3">
      <c r="A9" s="78"/>
      <c r="B9" s="82"/>
      <c r="C9" s="83"/>
      <c r="D9" s="82"/>
      <c r="E9" s="83"/>
      <c r="F9" s="64"/>
      <c r="G9" s="65"/>
      <c r="H9" s="64"/>
      <c r="I9" s="65"/>
      <c r="J9" s="82"/>
      <c r="K9" s="83"/>
      <c r="L9" s="64"/>
      <c r="M9" s="65"/>
      <c r="Q9" s="8"/>
    </row>
    <row r="10" spans="1:19" ht="25.5" customHeight="1" thickTop="1" thickBot="1" x14ac:dyDescent="0.45">
      <c r="A10" s="79"/>
      <c r="B10" s="9" t="s">
        <v>12</v>
      </c>
      <c r="C10" s="10" t="s">
        <v>13</v>
      </c>
      <c r="D10" s="9" t="s">
        <v>12</v>
      </c>
      <c r="E10" s="11" t="s">
        <v>14</v>
      </c>
      <c r="F10" s="9" t="s">
        <v>12</v>
      </c>
      <c r="G10" s="10" t="s">
        <v>14</v>
      </c>
      <c r="H10" s="12" t="s">
        <v>12</v>
      </c>
      <c r="I10" s="10" t="s">
        <v>14</v>
      </c>
      <c r="J10" s="13" t="s">
        <v>12</v>
      </c>
      <c r="K10" s="10" t="s">
        <v>14</v>
      </c>
      <c r="L10" s="9" t="s">
        <v>12</v>
      </c>
      <c r="M10" s="10" t="s">
        <v>14</v>
      </c>
      <c r="Q10" s="8"/>
    </row>
    <row r="11" spans="1:19" ht="49.5" customHeight="1" thickTop="1" thickBot="1" x14ac:dyDescent="0.45">
      <c r="A11" s="14" t="s">
        <v>15</v>
      </c>
      <c r="B11" s="15">
        <f>ROUND(+B13*0.5,0)</f>
        <v>56425</v>
      </c>
      <c r="C11" s="16">
        <f>ROUND(+B11/12,0)</f>
        <v>4702</v>
      </c>
      <c r="D11" s="15">
        <f>ROUND(+D13*0.5,0)</f>
        <v>69701</v>
      </c>
      <c r="E11" s="16">
        <f>ROUND(+D11/12,0)</f>
        <v>5808</v>
      </c>
      <c r="F11" s="15">
        <f>ROUND(+F13*0.5,0)</f>
        <v>82978</v>
      </c>
      <c r="G11" s="17">
        <f>ROUND(+F11/12,0)</f>
        <v>6915</v>
      </c>
      <c r="H11" s="18">
        <f>ROUND(+H13*0.5,0)</f>
        <v>96254</v>
      </c>
      <c r="I11" s="17">
        <f>ROUND(+H11/12,0)</f>
        <v>8021</v>
      </c>
      <c r="J11" s="15">
        <f>ROUND(+J13*0.5,0)</f>
        <v>109531</v>
      </c>
      <c r="K11" s="17">
        <f>ROUND(+J11/12,0)</f>
        <v>9128</v>
      </c>
      <c r="L11" s="15">
        <f>ROUND(+L13*0.5,0)</f>
        <v>112020</v>
      </c>
      <c r="M11" s="17">
        <f>ROUND(+L11/12,0)</f>
        <v>9335</v>
      </c>
      <c r="O11" s="19"/>
      <c r="P11" s="19"/>
      <c r="Q11" s="19"/>
      <c r="S11" s="20"/>
    </row>
    <row r="12" spans="1:19" ht="49.5" customHeight="1" thickTop="1" thickBot="1" x14ac:dyDescent="0.3">
      <c r="A12" s="21" t="s">
        <v>16</v>
      </c>
      <c r="B12" s="15">
        <f>ROUND(+B13*0.85,0)</f>
        <v>95922</v>
      </c>
      <c r="C12" s="16">
        <f>ROUND(+B12/12,0)</f>
        <v>7994</v>
      </c>
      <c r="D12" s="15">
        <f>ROUND(+D13*0.85,0)</f>
        <v>118492</v>
      </c>
      <c r="E12" s="16">
        <f>ROUND(+D12/12,0)</f>
        <v>9874</v>
      </c>
      <c r="F12" s="15">
        <f>ROUND(+F13*0.85,0)</f>
        <v>141062</v>
      </c>
      <c r="G12" s="17">
        <f>ROUND(+F12/12,0)</f>
        <v>11755</v>
      </c>
      <c r="H12" s="18">
        <f>ROUND(+H13*0.85,0)</f>
        <v>163632</v>
      </c>
      <c r="I12" s="17">
        <f>ROUND(+H12/12,0)</f>
        <v>13636</v>
      </c>
      <c r="J12" s="15">
        <f>ROUND(+J13*0.85,0)</f>
        <v>186202</v>
      </c>
      <c r="K12" s="17">
        <f>ROUND(+J12/12,0)</f>
        <v>15517</v>
      </c>
      <c r="L12" s="15">
        <f>ROUND(+L13*0.85,0)</f>
        <v>190433</v>
      </c>
      <c r="M12" s="17">
        <f>ROUND(+L12/12,0)</f>
        <v>15869</v>
      </c>
      <c r="O12" s="19"/>
      <c r="P12" s="19"/>
      <c r="Q12" s="19"/>
    </row>
    <row r="13" spans="1:19" ht="49.5" hidden="1" customHeight="1" thickTop="1" thickBot="1" x14ac:dyDescent="0.35">
      <c r="A13" s="21" t="s">
        <v>17</v>
      </c>
      <c r="B13" s="22">
        <f>ROUND('[1]Current SMI Family of 4 '!A1*0.68,0)</f>
        <v>112849</v>
      </c>
      <c r="C13" s="23">
        <f>ROUND(+B13/12,0)</f>
        <v>9404</v>
      </c>
      <c r="D13" s="24">
        <f>ROUND('[1]Current SMI Family of 4 '!A1*0.84,0)</f>
        <v>139402</v>
      </c>
      <c r="E13" s="23">
        <f>ROUND(+D13/12,0)</f>
        <v>11617</v>
      </c>
      <c r="F13" s="25">
        <f>'[1]Current SMI Family of 4 '!A1</f>
        <v>165955</v>
      </c>
      <c r="G13" s="26">
        <f>ROUND(+F13/12,0)</f>
        <v>13830</v>
      </c>
      <c r="H13" s="27">
        <f>ROUND('[1]Current SMI Family of 4 '!A1*1.16,0)</f>
        <v>192508</v>
      </c>
      <c r="I13" s="26">
        <f>ROUND(H13/12,0)</f>
        <v>16042</v>
      </c>
      <c r="J13" s="27">
        <f>ROUND('[1]Current SMI Family of 4 '!A1*1.32,0)</f>
        <v>219061</v>
      </c>
      <c r="K13" s="26">
        <f>ROUND(J13/12,0)</f>
        <v>18255</v>
      </c>
      <c r="L13" s="25">
        <f>ROUND('[1]Current SMI Family of 4 '!A1*1.35,0)</f>
        <v>224039</v>
      </c>
      <c r="M13" s="26">
        <f>ROUND(L13/12,0)</f>
        <v>18670</v>
      </c>
      <c r="N13" s="28"/>
      <c r="O13" s="29"/>
      <c r="P13" s="29"/>
      <c r="Q13" s="8"/>
    </row>
    <row r="14" spans="1:19" ht="19" thickTop="1" thickBot="1" x14ac:dyDescent="0.45">
      <c r="A14" s="30"/>
      <c r="B14" s="30"/>
      <c r="C14" s="30"/>
      <c r="D14" s="30"/>
      <c r="E14" s="30"/>
      <c r="F14" s="30"/>
      <c r="G14" s="30"/>
      <c r="H14" s="30"/>
      <c r="I14" s="30"/>
      <c r="J14" s="30"/>
      <c r="K14" s="30"/>
      <c r="L14" s="30"/>
      <c r="M14" s="30"/>
      <c r="N14" s="28"/>
      <c r="O14" s="29"/>
      <c r="P14" s="29"/>
      <c r="Q14" s="8"/>
    </row>
    <row r="15" spans="1:19" ht="33" customHeight="1" thickTop="1" x14ac:dyDescent="0.6">
      <c r="A15" s="66" t="s">
        <v>5</v>
      </c>
      <c r="B15" s="62" t="s">
        <v>18</v>
      </c>
      <c r="C15" s="63"/>
      <c r="D15" s="62" t="s">
        <v>19</v>
      </c>
      <c r="E15" s="63"/>
      <c r="F15" s="69" t="s">
        <v>20</v>
      </c>
      <c r="G15" s="70"/>
      <c r="H15" s="73" t="s">
        <v>21</v>
      </c>
      <c r="I15" s="74"/>
      <c r="J15" s="73" t="s">
        <v>22</v>
      </c>
      <c r="K15" s="74"/>
      <c r="L15" s="31"/>
      <c r="M15" s="31"/>
    </row>
    <row r="16" spans="1:19" ht="22.5" customHeight="1" thickBot="1" x14ac:dyDescent="0.45">
      <c r="A16" s="67"/>
      <c r="B16" s="64"/>
      <c r="C16" s="65"/>
      <c r="D16" s="64"/>
      <c r="E16" s="65"/>
      <c r="F16" s="71"/>
      <c r="G16" s="72"/>
      <c r="H16" s="75"/>
      <c r="I16" s="76"/>
      <c r="J16" s="75"/>
      <c r="K16" s="76"/>
      <c r="L16" s="32"/>
      <c r="M16" s="32"/>
    </row>
    <row r="17" spans="1:18" ht="25.5" customHeight="1" thickTop="1" thickBot="1" x14ac:dyDescent="0.45">
      <c r="A17" s="68"/>
      <c r="B17" s="9" t="s">
        <v>12</v>
      </c>
      <c r="C17" s="10" t="s">
        <v>14</v>
      </c>
      <c r="D17" s="13" t="s">
        <v>12</v>
      </c>
      <c r="E17" s="10" t="s">
        <v>14</v>
      </c>
      <c r="F17" s="9" t="s">
        <v>12</v>
      </c>
      <c r="G17" s="10" t="s">
        <v>14</v>
      </c>
      <c r="H17" s="13" t="s">
        <v>23</v>
      </c>
      <c r="I17" s="10" t="s">
        <v>14</v>
      </c>
      <c r="J17" s="13" t="s">
        <v>12</v>
      </c>
      <c r="K17" s="10" t="s">
        <v>14</v>
      </c>
    </row>
    <row r="18" spans="1:18" ht="48.75" customHeight="1" thickTop="1" thickBot="1" x14ac:dyDescent="0.5">
      <c r="A18" s="33" t="s">
        <v>15</v>
      </c>
      <c r="B18" s="15">
        <f>ROUND(+B20*0.5,0)</f>
        <v>114509</v>
      </c>
      <c r="C18" s="17">
        <f>ROUND(+B18/12,0)</f>
        <v>9542</v>
      </c>
      <c r="D18" s="15">
        <f>ROUND(+D20*0.5,0)</f>
        <v>116999</v>
      </c>
      <c r="E18" s="17">
        <f>ROUND(+D18/12,0)</f>
        <v>9750</v>
      </c>
      <c r="F18" s="15">
        <f>ROUND(+F20*0.5,0)</f>
        <v>119488</v>
      </c>
      <c r="G18" s="17">
        <f>ROUND(+F18/12,0)</f>
        <v>9957</v>
      </c>
      <c r="H18" s="15">
        <f>ROUND(+H20*0.5,0)</f>
        <v>121977</v>
      </c>
      <c r="I18" s="17">
        <f>ROUND(+H18/12,0)</f>
        <v>10165</v>
      </c>
      <c r="J18" s="18">
        <f>ROUND(+J20*0.5,0)</f>
        <v>124467</v>
      </c>
      <c r="K18" s="34">
        <f>ROUND(+J18/12,0)</f>
        <v>10372</v>
      </c>
      <c r="M18" s="35"/>
    </row>
    <row r="19" spans="1:18" ht="48.75" customHeight="1" thickTop="1" thickBot="1" x14ac:dyDescent="0.5">
      <c r="A19" s="36" t="s">
        <v>16</v>
      </c>
      <c r="B19" s="15">
        <f>ROUND(+B20*0.85,0)</f>
        <v>194665</v>
      </c>
      <c r="C19" s="17">
        <f>ROUND(+B19/12,0)</f>
        <v>16222</v>
      </c>
      <c r="D19" s="15">
        <f>ROUND(+D20*0.85,0)</f>
        <v>198897</v>
      </c>
      <c r="E19" s="17">
        <f>ROUND(+D19/12,0)</f>
        <v>16575</v>
      </c>
      <c r="F19" s="15">
        <f>ROUND(+F20*0.85,0)</f>
        <v>203129</v>
      </c>
      <c r="G19" s="17">
        <f>ROUND(+F19/12,0)</f>
        <v>16927</v>
      </c>
      <c r="H19" s="15">
        <f>ROUND(+H20*0.85,0)</f>
        <v>207361</v>
      </c>
      <c r="I19" s="17">
        <f>ROUND(+H19/12,0)</f>
        <v>17280</v>
      </c>
      <c r="J19" s="18">
        <f>ROUND(+J20*0.85,0)</f>
        <v>211593</v>
      </c>
      <c r="K19" s="17">
        <f>ROUND(+J19/12,0)</f>
        <v>17633</v>
      </c>
      <c r="M19" s="35"/>
    </row>
    <row r="20" spans="1:18" ht="56.25" hidden="1" customHeight="1" thickTop="1" thickBot="1" x14ac:dyDescent="0.5">
      <c r="A20" s="36" t="s">
        <v>24</v>
      </c>
      <c r="B20" s="25">
        <f>ROUND('[1]Current SMI Family of 4 '!A1*1.38,0)</f>
        <v>229018</v>
      </c>
      <c r="C20" s="26">
        <f>ROUND(B20/12,0)</f>
        <v>19085</v>
      </c>
      <c r="D20" s="27">
        <f>ROUND('[1]Current SMI Family of 4 '!A1*1.41,0)</f>
        <v>233997</v>
      </c>
      <c r="E20" s="26">
        <f>ROUND(D20/12,0)</f>
        <v>19500</v>
      </c>
      <c r="F20" s="37">
        <f>ROUND('[1]Current SMI Family of 4 '!A1*1.44,0)</f>
        <v>238975</v>
      </c>
      <c r="G20" s="26">
        <f>ROUND(F20/12,0)</f>
        <v>19915</v>
      </c>
      <c r="H20" s="38">
        <f>ROUND('[1]Current SMI Family of 4 '!A1*1.47,0)</f>
        <v>243954</v>
      </c>
      <c r="I20" s="26">
        <f>ROUND(H20/12,0)</f>
        <v>20330</v>
      </c>
      <c r="J20" s="38">
        <f>ROUND('[1]Current SMI Family of 4 '!A1*1.5,0)</f>
        <v>248933</v>
      </c>
      <c r="K20" s="26">
        <f>ROUND(J20/12,0)</f>
        <v>20744</v>
      </c>
      <c r="M20" s="35"/>
    </row>
    <row r="21" spans="1:18" ht="24.9" customHeight="1" thickTop="1" x14ac:dyDescent="0.35">
      <c r="H21" s="40"/>
      <c r="I21" s="40"/>
      <c r="O21" s="41">
        <v>0</v>
      </c>
      <c r="P21" s="42">
        <f t="shared" ref="P21:P46" si="0">+O21*5</f>
        <v>0</v>
      </c>
      <c r="Q21" s="41">
        <f t="shared" ref="Q21:Q46" si="1">+O21*0.6</f>
        <v>0</v>
      </c>
      <c r="R21" s="43">
        <f t="shared" ref="R21:R46" si="2">+Q21*5</f>
        <v>0</v>
      </c>
    </row>
    <row r="22" spans="1:18" ht="15" customHeight="1" x14ac:dyDescent="0.25">
      <c r="O22" s="44">
        <v>4.5</v>
      </c>
      <c r="P22" s="45">
        <f t="shared" si="0"/>
        <v>22.5</v>
      </c>
      <c r="Q22" s="44">
        <f t="shared" si="1"/>
        <v>2.6999999999999997</v>
      </c>
      <c r="R22" s="46">
        <f t="shared" si="2"/>
        <v>13.499999999999998</v>
      </c>
    </row>
    <row r="23" spans="1:18" x14ac:dyDescent="0.25">
      <c r="O23" s="41">
        <v>5.5</v>
      </c>
      <c r="P23" s="42">
        <f t="shared" si="0"/>
        <v>27.5</v>
      </c>
      <c r="Q23" s="41">
        <f t="shared" si="1"/>
        <v>3.3</v>
      </c>
      <c r="R23" s="43">
        <f t="shared" si="2"/>
        <v>16.5</v>
      </c>
    </row>
    <row r="24" spans="1:18" x14ac:dyDescent="0.25">
      <c r="O24" s="44">
        <v>6.5</v>
      </c>
      <c r="P24" s="45">
        <f t="shared" si="0"/>
        <v>32.5</v>
      </c>
      <c r="Q24" s="44">
        <f t="shared" si="1"/>
        <v>3.9</v>
      </c>
      <c r="R24" s="46">
        <f t="shared" si="2"/>
        <v>19.5</v>
      </c>
    </row>
    <row r="25" spans="1:18" x14ac:dyDescent="0.25">
      <c r="O25" s="41">
        <v>7.5</v>
      </c>
      <c r="P25" s="42">
        <f t="shared" si="0"/>
        <v>37.5</v>
      </c>
      <c r="Q25" s="41">
        <f t="shared" si="1"/>
        <v>4.5</v>
      </c>
      <c r="R25" s="43">
        <f t="shared" si="2"/>
        <v>22.5</v>
      </c>
    </row>
    <row r="26" spans="1:18" x14ac:dyDescent="0.25">
      <c r="O26" s="44">
        <v>8</v>
      </c>
      <c r="P26" s="45">
        <f t="shared" si="0"/>
        <v>40</v>
      </c>
      <c r="Q26" s="44">
        <f t="shared" si="1"/>
        <v>4.8</v>
      </c>
      <c r="R26" s="46">
        <f t="shared" si="2"/>
        <v>24</v>
      </c>
    </row>
    <row r="27" spans="1:18" x14ac:dyDescent="0.25">
      <c r="O27" s="41">
        <v>8.5</v>
      </c>
      <c r="P27" s="42">
        <f t="shared" si="0"/>
        <v>42.5</v>
      </c>
      <c r="Q27" s="41">
        <f t="shared" si="1"/>
        <v>5.0999999999999996</v>
      </c>
      <c r="R27" s="43">
        <f t="shared" si="2"/>
        <v>25.5</v>
      </c>
    </row>
    <row r="28" spans="1:18" x14ac:dyDescent="0.25">
      <c r="O28" s="44">
        <v>9</v>
      </c>
      <c r="P28" s="45">
        <f t="shared" si="0"/>
        <v>45</v>
      </c>
      <c r="Q28" s="44">
        <f t="shared" si="1"/>
        <v>5.3999999999999995</v>
      </c>
      <c r="R28" s="46">
        <f t="shared" si="2"/>
        <v>26.999999999999996</v>
      </c>
    </row>
    <row r="29" spans="1:18" x14ac:dyDescent="0.25">
      <c r="O29" s="47">
        <v>12.5</v>
      </c>
      <c r="P29" s="48">
        <f t="shared" si="0"/>
        <v>62.5</v>
      </c>
      <c r="Q29" s="47">
        <f t="shared" si="1"/>
        <v>7.5</v>
      </c>
      <c r="R29" s="49">
        <f t="shared" si="2"/>
        <v>37.5</v>
      </c>
    </row>
    <row r="30" spans="1:18" x14ac:dyDescent="0.25">
      <c r="O30" s="44">
        <v>15</v>
      </c>
      <c r="P30" s="45">
        <f t="shared" si="0"/>
        <v>75</v>
      </c>
      <c r="Q30" s="44">
        <f t="shared" si="1"/>
        <v>9</v>
      </c>
      <c r="R30" s="46">
        <f t="shared" si="2"/>
        <v>45</v>
      </c>
    </row>
    <row r="31" spans="1:18" x14ac:dyDescent="0.25">
      <c r="G31" s="39"/>
      <c r="O31" s="47">
        <v>16.5</v>
      </c>
      <c r="P31" s="48">
        <f t="shared" si="0"/>
        <v>82.5</v>
      </c>
      <c r="Q31" s="47">
        <f t="shared" si="1"/>
        <v>9.9</v>
      </c>
      <c r="R31" s="49">
        <f t="shared" si="2"/>
        <v>49.5</v>
      </c>
    </row>
    <row r="32" spans="1:18" x14ac:dyDescent="0.25">
      <c r="O32" s="44">
        <v>17.5</v>
      </c>
      <c r="P32" s="45">
        <f t="shared" si="0"/>
        <v>87.5</v>
      </c>
      <c r="Q32" s="44">
        <f t="shared" si="1"/>
        <v>10.5</v>
      </c>
      <c r="R32" s="46">
        <f t="shared" si="2"/>
        <v>52.5</v>
      </c>
    </row>
    <row r="33" spans="15:18" x14ac:dyDescent="0.25">
      <c r="O33" s="47">
        <v>19</v>
      </c>
      <c r="P33" s="48">
        <f t="shared" si="0"/>
        <v>95</v>
      </c>
      <c r="Q33" s="47">
        <f t="shared" si="1"/>
        <v>11.4</v>
      </c>
      <c r="R33" s="49">
        <f t="shared" si="2"/>
        <v>57</v>
      </c>
    </row>
    <row r="34" spans="15:18" x14ac:dyDescent="0.25">
      <c r="O34" s="44">
        <v>20.5</v>
      </c>
      <c r="P34" s="45">
        <f t="shared" si="0"/>
        <v>102.5</v>
      </c>
      <c r="Q34" s="44">
        <f t="shared" si="1"/>
        <v>12.299999999999999</v>
      </c>
      <c r="R34" s="46">
        <f t="shared" si="2"/>
        <v>61.499999999999993</v>
      </c>
    </row>
    <row r="35" spans="15:18" x14ac:dyDescent="0.25">
      <c r="O35" s="47">
        <v>22</v>
      </c>
      <c r="P35" s="48">
        <f t="shared" si="0"/>
        <v>110</v>
      </c>
      <c r="Q35" s="47">
        <f t="shared" si="1"/>
        <v>13.2</v>
      </c>
      <c r="R35" s="49">
        <f t="shared" si="2"/>
        <v>66</v>
      </c>
    </row>
    <row r="36" spans="15:18" x14ac:dyDescent="0.25">
      <c r="O36" s="44">
        <v>23</v>
      </c>
      <c r="P36" s="50">
        <f t="shared" si="0"/>
        <v>115</v>
      </c>
      <c r="Q36" s="50">
        <f t="shared" si="1"/>
        <v>13.799999999999999</v>
      </c>
      <c r="R36" s="44">
        <f t="shared" si="2"/>
        <v>69</v>
      </c>
    </row>
    <row r="37" spans="15:18" ht="13" thickBot="1" x14ac:dyDescent="0.3">
      <c r="O37" s="51">
        <v>24</v>
      </c>
      <c r="P37" s="52">
        <f t="shared" si="0"/>
        <v>120</v>
      </c>
      <c r="Q37" s="53">
        <f t="shared" si="1"/>
        <v>14.399999999999999</v>
      </c>
      <c r="R37" s="52">
        <f t="shared" si="2"/>
        <v>72</v>
      </c>
    </row>
    <row r="38" spans="15:18" ht="13" thickTop="1" x14ac:dyDescent="0.25">
      <c r="O38" s="44">
        <v>25</v>
      </c>
      <c r="P38" s="45">
        <f t="shared" si="0"/>
        <v>125</v>
      </c>
      <c r="Q38" s="44">
        <f t="shared" si="1"/>
        <v>15</v>
      </c>
      <c r="R38" s="46">
        <f t="shared" si="2"/>
        <v>75</v>
      </c>
    </row>
    <row r="39" spans="15:18" x14ac:dyDescent="0.25">
      <c r="O39" s="41">
        <v>26</v>
      </c>
      <c r="P39" s="42">
        <f t="shared" si="0"/>
        <v>130</v>
      </c>
      <c r="Q39" s="41">
        <f t="shared" si="1"/>
        <v>15.6</v>
      </c>
      <c r="R39" s="43">
        <f t="shared" si="2"/>
        <v>78</v>
      </c>
    </row>
    <row r="40" spans="15:18" x14ac:dyDescent="0.25">
      <c r="O40" s="44">
        <v>27</v>
      </c>
      <c r="P40" s="45">
        <f t="shared" si="0"/>
        <v>135</v>
      </c>
      <c r="Q40" s="44">
        <f t="shared" si="1"/>
        <v>16.2</v>
      </c>
      <c r="R40" s="46">
        <f t="shared" si="2"/>
        <v>81</v>
      </c>
    </row>
    <row r="41" spans="15:18" x14ac:dyDescent="0.25">
      <c r="O41" s="41">
        <v>28</v>
      </c>
      <c r="P41" s="42">
        <f t="shared" si="0"/>
        <v>140</v>
      </c>
      <c r="Q41" s="41">
        <f t="shared" si="1"/>
        <v>16.8</v>
      </c>
      <c r="R41" s="43">
        <f t="shared" si="2"/>
        <v>84</v>
      </c>
    </row>
    <row r="42" spans="15:18" x14ac:dyDescent="0.25">
      <c r="O42" s="54">
        <v>29</v>
      </c>
      <c r="P42" s="45">
        <f t="shared" si="0"/>
        <v>145</v>
      </c>
      <c r="Q42" s="44">
        <f t="shared" si="1"/>
        <v>17.399999999999999</v>
      </c>
      <c r="R42" s="46">
        <f t="shared" si="2"/>
        <v>87</v>
      </c>
    </row>
    <row r="43" spans="15:18" x14ac:dyDescent="0.25">
      <c r="O43" s="55">
        <v>32</v>
      </c>
      <c r="P43" s="56">
        <f t="shared" si="0"/>
        <v>160</v>
      </c>
      <c r="Q43" s="57">
        <f t="shared" si="1"/>
        <v>19.2</v>
      </c>
      <c r="R43" s="58">
        <f t="shared" si="2"/>
        <v>96</v>
      </c>
    </row>
    <row r="44" spans="15:18" x14ac:dyDescent="0.25">
      <c r="O44" s="59">
        <v>35</v>
      </c>
      <c r="P44" s="54">
        <f t="shared" si="0"/>
        <v>175</v>
      </c>
      <c r="Q44" s="60">
        <f t="shared" si="1"/>
        <v>21</v>
      </c>
      <c r="R44" s="54">
        <f t="shared" si="2"/>
        <v>105</v>
      </c>
    </row>
    <row r="45" spans="15:18" x14ac:dyDescent="0.25">
      <c r="O45" s="55">
        <v>38</v>
      </c>
      <c r="P45" s="56">
        <f t="shared" si="0"/>
        <v>190</v>
      </c>
      <c r="Q45" s="57">
        <f t="shared" si="1"/>
        <v>22.8</v>
      </c>
      <c r="R45" s="58">
        <f t="shared" si="2"/>
        <v>114</v>
      </c>
    </row>
    <row r="46" spans="15:18" ht="13" thickBot="1" x14ac:dyDescent="0.3">
      <c r="O46" s="59">
        <v>41</v>
      </c>
      <c r="P46" s="54">
        <f t="shared" si="0"/>
        <v>205</v>
      </c>
      <c r="Q46" s="60">
        <f t="shared" si="1"/>
        <v>24.599999999999998</v>
      </c>
      <c r="R46" s="61">
        <f t="shared" si="2"/>
        <v>122.99999999999999</v>
      </c>
    </row>
    <row r="47" spans="15:18" ht="13" thickTop="1" x14ac:dyDescent="0.25"/>
  </sheetData>
  <sheetProtection algorithmName="SHA-512" hashValue="rOXH+2NG7NdQfNHv9Qe/5yg3AGQ/M10qIDChaDDj1a1dxW/AZJljAWo0vgkiEbXXweK4hgzY6CXuBOfIe2O9qQ==" saltValue="ewMHn79PjQQfii/B27EEjw==" spinCount="100000" sheet="1" objects="1" scenarios="1"/>
  <mergeCells count="19">
    <mergeCell ref="A7:M7"/>
    <mergeCell ref="A1:M1"/>
    <mergeCell ref="A2:M2"/>
    <mergeCell ref="A3:M3"/>
    <mergeCell ref="A5:M5"/>
    <mergeCell ref="A6:M6"/>
    <mergeCell ref="L8:M9"/>
    <mergeCell ref="A15:A17"/>
    <mergeCell ref="B15:C16"/>
    <mergeCell ref="D15:E16"/>
    <mergeCell ref="F15:G16"/>
    <mergeCell ref="H15:I16"/>
    <mergeCell ref="J15:K16"/>
    <mergeCell ref="A8:A10"/>
    <mergeCell ref="B8:C9"/>
    <mergeCell ref="D8:E9"/>
    <mergeCell ref="F8:G9"/>
    <mergeCell ref="H8:I9"/>
    <mergeCell ref="J8:K9"/>
  </mergeCells>
  <printOptions horizontalCentered="1"/>
  <pageMargins left="0.5" right="0.5" top="0.5" bottom="0.5" header="0.5" footer="0.5"/>
  <pageSetup scale="64" orientation="landscape" r:id="rId1"/>
  <headerFooter alignWithMargins="0">
    <oddFooter>&amp;R&amp;"-,Bold"&amp;14Effective October 1, 2025</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05D5CA54D086040AD9588318807D12A" ma:contentTypeVersion="17" ma:contentTypeDescription="Create a new document." ma:contentTypeScope="" ma:versionID="d2cc3687227e52cb8039e297a68850ec">
  <xsd:schema xmlns:xsd="http://www.w3.org/2001/XMLSchema" xmlns:xs="http://www.w3.org/2001/XMLSchema" xmlns:p="http://schemas.microsoft.com/office/2006/metadata/properties" xmlns:ns2="f0dadd96-bb02-43ff-b721-c5b7f234f31a" xmlns:ns3="baeaa786-ebd5-4f52-8cee-8fa081d737a1" targetNamespace="http://schemas.microsoft.com/office/2006/metadata/properties" ma:root="true" ma:fieldsID="bc9e5a60658b50dc0b51e0373dcfcd00" ns2:_="" ns3:_="">
    <xsd:import namespace="f0dadd96-bb02-43ff-b721-c5b7f234f31a"/>
    <xsd:import namespace="baeaa786-ebd5-4f52-8cee-8fa081d737a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LengthInSeconds"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Location"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dadd96-bb02-43ff-b721-c5b7f234f31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Length (seconds)" ma:internalName="MediaLengthInSeconds" ma:readOnly="true">
      <xsd:simpleType>
        <xsd:restriction base="dms:Unknow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9f123c60-6d59-4beb-a46f-4c7d903a1f29" ma:termSetId="09814cd3-568e-fe90-9814-8d621ff8fb84" ma:anchorId="fba54fb3-c3e1-fe81-a776-ca4b69148c4d" ma:open="true" ma:isKeyword="false">
      <xsd:complexType>
        <xsd:sequence>
          <xsd:element ref="pc:Terms" minOccurs="0" maxOccurs="1"/>
        </xsd:sequence>
      </xsd:complexType>
    </xsd:element>
    <xsd:element name="MediaServiceLocation" ma:index="21" nillable="true" ma:displayName="Location" ma:internalName="MediaServiceLocation" ma:readOnly="true">
      <xsd:simpleType>
        <xsd:restriction base="dms:Text"/>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aeaa786-ebd5-4f52-8cee-8fa081d737a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5ec8390a-f1c3-40b7-b7b1-bd6814995954}" ma:internalName="TaxCatchAll" ma:showField="CatchAllData" ma:web="baeaa786-ebd5-4f52-8cee-8fa081d737a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f0dadd96-bb02-43ff-b721-c5b7f234f31a">
      <Terms xmlns="http://schemas.microsoft.com/office/infopath/2007/PartnerControls"/>
    </lcf76f155ced4ddcb4097134ff3c332f>
    <TaxCatchAll xmlns="baeaa786-ebd5-4f52-8cee-8fa081d737a1" xsi:nil="true"/>
  </documentManagement>
</p:properties>
</file>

<file path=customXml/itemProps1.xml><?xml version="1.0" encoding="utf-8"?>
<ds:datastoreItem xmlns:ds="http://schemas.openxmlformats.org/officeDocument/2006/customXml" ds:itemID="{25A2C65D-C69C-4C38-AA64-F2CE8EF97EAF}"/>
</file>

<file path=customXml/itemProps2.xml><?xml version="1.0" encoding="utf-8"?>
<ds:datastoreItem xmlns:ds="http://schemas.openxmlformats.org/officeDocument/2006/customXml" ds:itemID="{C8460C8A-CA69-4CA0-8402-4CE565397F85}"/>
</file>

<file path=customXml/itemProps3.xml><?xml version="1.0" encoding="utf-8"?>
<ds:datastoreItem xmlns:ds="http://schemas.openxmlformats.org/officeDocument/2006/customXml" ds:itemID="{FEAAB193-3396-4B6A-9F2F-08255A005ED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SMI CHART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Quinones, Carmen (EEC)</dc:creator>
  <cp:lastModifiedBy>Le, Kim (EEC)</cp:lastModifiedBy>
  <dcterms:created xsi:type="dcterms:W3CDTF">2025-10-01T14:49:56Z</dcterms:created>
  <dcterms:modified xsi:type="dcterms:W3CDTF">2025-10-01T15:37:55Z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0x010100405D5CA54D086040AD9588318807D12A</vt:lpwstr>
  </property>
</Properties>
</file>