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GIC-OperationsDepartment/Audit/audit/AGil/FY27 Rates/"/>
    </mc:Choice>
  </mc:AlternateContent>
  <xr:revisionPtr revIDLastSave="68" documentId="13_ncr:1_{E96AB4B6-3667-4992-8629-FDA5216FF88A}" xr6:coauthVersionLast="47" xr6:coauthVersionMax="47" xr10:uidLastSave="{92F07BFC-A3DA-4685-B38E-6DB040698803}"/>
  <bookViews>
    <workbookView xWindow="28680" yWindow="-120" windowWidth="29040" windowHeight="15720" xr2:uid="{00000000-000D-0000-FFFF-FFFF00000000}"/>
  </bookViews>
  <sheets>
    <sheet name="FY27" sheetId="5" r:id="rId1"/>
  </sheets>
  <definedNames>
    <definedName name="_xlnm.Print_Area" localSheetId="0">'FY27'!$A$1:$M$24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23" i="5" s="1"/>
  <c r="E22" i="5"/>
  <c r="G22" i="5" s="1"/>
  <c r="E21" i="5"/>
  <c r="G21" i="5" s="1"/>
  <c r="E20" i="5"/>
  <c r="F20" i="5" s="1"/>
  <c r="I14" i="5"/>
  <c r="K14" i="5" s="1"/>
  <c r="C14" i="5"/>
  <c r="E14" i="5" s="1"/>
  <c r="I13" i="5"/>
  <c r="K13" i="5" s="1"/>
  <c r="C13" i="5"/>
  <c r="E13" i="5" s="1"/>
  <c r="I12" i="5"/>
  <c r="C12" i="5"/>
  <c r="D12" i="5" s="1"/>
  <c r="I11" i="5"/>
  <c r="K11" i="5" s="1"/>
  <c r="C11" i="5"/>
  <c r="E11" i="5" s="1"/>
  <c r="I10" i="5"/>
  <c r="C10" i="5"/>
  <c r="D10" i="5" s="1"/>
  <c r="I9" i="5"/>
  <c r="K9" i="5" s="1"/>
  <c r="C9" i="5"/>
  <c r="I8" i="5"/>
  <c r="K8" i="5" s="1"/>
  <c r="C8" i="5"/>
  <c r="I7" i="5"/>
  <c r="K7" i="5" s="1"/>
  <c r="C7" i="5"/>
  <c r="D7" i="5" s="1"/>
  <c r="E12" i="5" l="1"/>
  <c r="F12" i="5" s="1"/>
  <c r="G12" i="5" s="1"/>
  <c r="G23" i="5"/>
  <c r="H23" i="5" s="1"/>
  <c r="I23" i="5" s="1"/>
  <c r="G20" i="5"/>
  <c r="H20" i="5" s="1"/>
  <c r="I20" i="5" s="1"/>
  <c r="J12" i="5"/>
  <c r="K12" i="5"/>
  <c r="J10" i="5"/>
  <c r="K10" i="5"/>
  <c r="E10" i="5"/>
  <c r="F10" i="5" s="1"/>
  <c r="G10" i="5" s="1"/>
  <c r="J7" i="5"/>
  <c r="L7" i="5" s="1"/>
  <c r="M7" i="5" s="1"/>
  <c r="E7" i="5"/>
  <c r="F7" i="5" s="1"/>
  <c r="G7" i="5" s="1"/>
  <c r="E8" i="5"/>
  <c r="D8" i="5"/>
  <c r="E9" i="5"/>
  <c r="D9" i="5"/>
  <c r="D11" i="5"/>
  <c r="F11" i="5" s="1"/>
  <c r="G11" i="5" s="1"/>
  <c r="D13" i="5"/>
  <c r="F13" i="5" s="1"/>
  <c r="G13" i="5" s="1"/>
  <c r="D14" i="5"/>
  <c r="F14" i="5" s="1"/>
  <c r="G14" i="5" s="1"/>
  <c r="F21" i="5"/>
  <c r="H21" i="5" s="1"/>
  <c r="I21" i="5" s="1"/>
  <c r="J8" i="5"/>
  <c r="L8" i="5" s="1"/>
  <c r="M8" i="5" s="1"/>
  <c r="J9" i="5"/>
  <c r="L9" i="5" s="1"/>
  <c r="M9" i="5" s="1"/>
  <c r="J11" i="5"/>
  <c r="L11" i="5" s="1"/>
  <c r="M11" i="5" s="1"/>
  <c r="J13" i="5"/>
  <c r="L13" i="5" s="1"/>
  <c r="M13" i="5" s="1"/>
  <c r="J14" i="5"/>
  <c r="L14" i="5" s="1"/>
  <c r="M14" i="5" s="1"/>
  <c r="F22" i="5"/>
  <c r="H22" i="5" s="1"/>
  <c r="I22" i="5" s="1"/>
  <c r="F9" i="5" l="1"/>
  <c r="G9" i="5" s="1"/>
  <c r="L12" i="5"/>
  <c r="M12" i="5" s="1"/>
  <c r="L10" i="5"/>
  <c r="M10" i="5" s="1"/>
  <c r="F8" i="5"/>
  <c r="G8" i="5" s="1"/>
</calcChain>
</file>

<file path=xl/sharedStrings.xml><?xml version="1.0" encoding="utf-8"?>
<sst xmlns="http://schemas.openxmlformats.org/spreadsheetml/2006/main" count="70" uniqueCount="41">
  <si>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</si>
  <si>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</si>
  <si>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</si>
  <si>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</si>
  <si>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</si>
  <si>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</si>
  <si>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</si>
  <si>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</si>
  <si>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NET</t>
  </si>
  <si>
    <t>FAMILY</t>
  </si>
  <si>
    <t xml:space="preserve">OF </t>
  </si>
  <si>
    <t>FULL</t>
  </si>
  <si>
    <t>25% OF</t>
  </si>
  <si>
    <t>TAX</t>
  </si>
  <si>
    <t>PLUS</t>
  </si>
  <si>
    <t>HEALTH PLAN</t>
  </si>
  <si>
    <t>COST</t>
  </si>
  <si>
    <t>F/C IND.</t>
  </si>
  <si>
    <t>STATE TAX</t>
  </si>
  <si>
    <t>F/C FAM.</t>
  </si>
  <si>
    <t>Health New England</t>
  </si>
  <si>
    <t>MEDICARE PLANS</t>
  </si>
  <si>
    <t>MEDICARE</t>
  </si>
  <si>
    <t>NAME OF HEALTH PLAN</t>
  </si>
  <si>
    <t>F/C MED.</t>
  </si>
  <si>
    <t>Note:  The Medicare full cost rates do not include the Medicare Part B premium.</t>
  </si>
  <si>
    <t>Harvard Pilgrim Medicare Enhance</t>
  </si>
  <si>
    <t>ESTIMATED</t>
  </si>
  <si>
    <t>PAY</t>
  </si>
  <si>
    <t xml:space="preserve">ESTIMATED </t>
  </si>
  <si>
    <t>Health N E Medicare Supplement Plus</t>
  </si>
  <si>
    <t>Harvard Pilgrim Access America</t>
  </si>
  <si>
    <t>Harvard Pilgrim Explorer</t>
  </si>
  <si>
    <t>Mass General Brigham Health Plan</t>
  </si>
  <si>
    <t>Harvard Pilgrim Quality</t>
  </si>
  <si>
    <t>Tufts Medicare Preferred</t>
  </si>
  <si>
    <t>Wellpoint Total Choice</t>
  </si>
  <si>
    <t>Wellpoint PLUS</t>
  </si>
  <si>
    <t>Wellpoint Community Choice</t>
  </si>
  <si>
    <t>Wellpoint Medicare Extension</t>
  </si>
  <si>
    <t>MONTHLY BUY OUT RATES FOR STATE RETIREES &amp; RMT EFFECTIVE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</si>
</sst>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Univers (WN)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" xfId="0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quotePrefix="1" applyNumberFormat="1" applyFont="1" applyAlignment="1">
      <alignment horizontal="center"/>
    </xf>
    <xf numFmtId="7" fontId="0" fillId="0" borderId="0" xfId="0" applyNumberFormat="1"/>
    <xf numFmtId="40" fontId="9" fillId="0" borderId="0" xfId="0" applyNumberFormat="1" applyFont="1" applyAlignment="1">
      <alignment horizontal="center"/>
    </xf>
    <xf numFmtId="40" fontId="8" fillId="0" borderId="0" xfId="0" applyNumberFormat="1" applyFont="1"/>
    <xf numFmtId="0" fontId="5" fillId="0" borderId="7" xfId="0" applyFont="1" applyBorder="1"/>
    <xf numFmtId="40" fontId="8" fillId="0" borderId="1" xfId="0" applyNumberFormat="1" applyFont="1" applyBorder="1"/>
    <xf numFmtId="40" fontId="8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10" fillId="0" borderId="0" xfId="0" applyFont="1"/>
    <xf numFmtId="0" fontId="0" fillId="0" borderId="18" xfId="0" applyBorder="1"/>
    <xf numFmtId="0" fontId="6" fillId="0" borderId="19" xfId="0" applyFont="1" applyBorder="1" applyAlignment="1">
      <alignment horizontal="center"/>
    </xf>
    <xf numFmtId="9" fontId="6" fillId="0" borderId="5" xfId="0" quotePrefix="1" applyNumberFormat="1" applyFont="1" applyBorder="1" applyAlignment="1">
      <alignment horizontal="center"/>
    </xf>
    <xf numFmtId="10" fontId="6" fillId="0" borderId="5" xfId="0" quotePrefix="1" applyNumberFormat="1" applyFont="1" applyBorder="1" applyAlignment="1">
      <alignment horizontal="center"/>
    </xf>
    <xf numFmtId="40" fontId="8" fillId="0" borderId="25" xfId="0" applyNumberFormat="1" applyFont="1" applyBorder="1"/>
    <xf numFmtId="40" fontId="8" fillId="0" borderId="17" xfId="0" applyNumberFormat="1" applyFont="1" applyBorder="1"/>
    <xf numFmtId="4" fontId="8" fillId="0" borderId="24" xfId="0" applyNumberFormat="1" applyFont="1" applyBorder="1"/>
    <xf numFmtId="4" fontId="8" fillId="0" borderId="30" xfId="0" applyNumberFormat="1" applyFont="1" applyBorder="1"/>
    <xf numFmtId="4" fontId="8" fillId="0" borderId="25" xfId="0" applyNumberFormat="1" applyFont="1" applyBorder="1"/>
    <xf numFmtId="4" fontId="8" fillId="0" borderId="17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4" fontId="8" fillId="0" borderId="32" xfId="0" applyNumberFormat="1" applyFont="1" applyBorder="1"/>
    <xf numFmtId="4" fontId="8" fillId="0" borderId="33" xfId="0" applyNumberFormat="1" applyFont="1" applyBorder="1"/>
    <xf numFmtId="8" fontId="8" fillId="0" borderId="24" xfId="0" applyNumberFormat="1" applyFont="1" applyBorder="1"/>
    <xf numFmtId="40" fontId="8" fillId="0" borderId="24" xfId="0" applyNumberFormat="1" applyFont="1" applyBorder="1"/>
    <xf numFmtId="8" fontId="8" fillId="0" borderId="27" xfId="0" applyNumberFormat="1" applyFont="1" applyBorder="1"/>
    <xf numFmtId="8" fontId="8" fillId="0" borderId="28" xfId="0" applyNumberFormat="1" applyFont="1" applyBorder="1"/>
    <xf numFmtId="40" fontId="8" fillId="0" borderId="30" xfId="0" applyNumberFormat="1" applyFont="1" applyBorder="1"/>
    <xf numFmtId="8" fontId="8" fillId="0" borderId="25" xfId="0" applyNumberFormat="1" applyFont="1" applyBorder="1"/>
    <xf numFmtId="0" fontId="4" fillId="2" borderId="10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4" fontId="8" fillId="2" borderId="29" xfId="0" applyNumberFormat="1" applyFont="1" applyFill="1" applyBorder="1"/>
    <xf numFmtId="4" fontId="8" fillId="2" borderId="31" xfId="0" applyNumberFormat="1" applyFont="1" applyFill="1" applyBorder="1"/>
    <xf numFmtId="8" fontId="8" fillId="2" borderId="26" xfId="0" applyNumberFormat="1" applyFont="1" applyFill="1" applyBorder="1"/>
    <xf numFmtId="40" fontId="8" fillId="2" borderId="29" xfId="0" applyNumberFormat="1" applyFont="1" applyFill="1" applyBorder="1"/>
    <xf numFmtId="40" fontId="8" fillId="2" borderId="31" xfId="0" applyNumberFormat="1" applyFont="1" applyFill="1" applyBorder="1"/>
    <xf numFmtId="0" fontId="11" fillId="0" borderId="13" xfId="0" applyFont="1" applyBorder="1"/>
    <xf numFmtId="0" fontId="11" fillId="0" borderId="11" xfId="0" applyFont="1" applyBorder="1"/>
    <xf numFmtId="0" fontId="11" fillId="0" borderId="15" xfId="0" applyFont="1" applyBorder="1"/>
    <xf numFmtId="0" fontId="9" fillId="0" borderId="1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4fc68ac-80a7-430a-b7a1-f57b4c005d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63500</xdr:rowOff>
    </xdr:from>
    <xdr:to>
      <xdr:col>12</xdr:col>
      <xdr:colOff>40045</xdr:colOff>
      <xdr:row>23</xdr:row>
      <xdr:rowOff>47625</xdr:rowOff>
    </xdr:to>
    <xdr:pic>
      <xdr:nvPicPr>
        <xdr:cNvPr id="3" name="image_0" descr="GIC logo">
          <a:extLst>
            <a:ext uri="{FF2B5EF4-FFF2-40B4-BE49-F238E27FC236}">
              <a16:creationId xmlns:a16="http://schemas.microsoft.com/office/drawing/2014/main" id="{51757C85-6D19-4EBE-9C5E-05CC9006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4660900"/>
          <a:ext cx="1056045" cy="94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6" zoomScale="150" zoomScaleNormal="150" workbookViewId="0">
      <selection activeCell="K18" sqref="K18:K24"/>
    </sheetView>
  </sheetViews>
  <sheetFormatPr defaultRowHeight="12.5"/>
  <cols>
    <col min="1" max="1" width="36.81640625" customWidth="1"/>
    <col min="2" max="2" width="11.54296875" customWidth="1"/>
    <col min="3" max="3" width="8.54296875" customWidth="1"/>
    <col min="4" max="4" width="8" bestFit="1" customWidth="1"/>
    <col min="5" max="5" width="7.54296875" customWidth="1"/>
    <col min="6" max="6" width="6.81640625" bestFit="1" customWidth="1"/>
    <col min="7" max="7" width="7.54296875" bestFit="1" customWidth="1"/>
    <col min="8" max="8" width="9.453125" bestFit="1" customWidth="1"/>
    <col min="9" max="9" width="8.1796875" customWidth="1"/>
    <col min="10" max="10" width="9.54296875" customWidth="1"/>
    <col min="11" max="11" width="7" bestFit="1" customWidth="1"/>
    <col min="12" max="12" width="7.453125" customWidth="1"/>
    <col min="13" max="13" width="7.81640625" customWidth="1"/>
    <col min="14" max="15" width="7.453125" customWidth="1"/>
    <col min="16" max="16" width="6.453125" customWidth="1"/>
    <col min="17" max="17" width="5.453125" customWidth="1"/>
    <col min="18" max="18" width="6.81640625" customWidth="1"/>
    <col min="19" max="19" width="6.453125" customWidth="1"/>
  </cols>
  <sheetData>
    <row r="1" spans="1:20" ht="25.4" customHeight="1" thickBot="1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1"/>
      <c r="O1" s="1"/>
      <c r="P1" s="2"/>
      <c r="Q1" s="2"/>
      <c r="R1" s="2"/>
      <c r="S1" s="3"/>
    </row>
    <row r="2" spans="1:20" ht="19.5" customHeight="1" thickBot="1">
      <c r="A2" s="26"/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5"/>
      <c r="O2" s="6"/>
      <c r="P2" s="6"/>
      <c r="Q2" s="6"/>
      <c r="R2" s="6"/>
      <c r="S2" s="6"/>
    </row>
    <row r="3" spans="1:20" ht="19.5" customHeight="1" thickBot="1">
      <c r="A3" s="4"/>
      <c r="B3" s="46" t="s">
        <v>1</v>
      </c>
      <c r="C3" s="47"/>
      <c r="D3" s="47"/>
      <c r="E3" s="47"/>
      <c r="F3" s="47"/>
      <c r="G3" s="48"/>
      <c r="H3" s="47" t="s">
        <v>2</v>
      </c>
      <c r="I3" s="47"/>
      <c r="J3" s="47"/>
      <c r="K3" s="47"/>
      <c r="L3" s="47"/>
      <c r="M3" s="48"/>
    </row>
    <row r="4" spans="1:20" ht="18.649999999999999" customHeight="1">
      <c r="A4" s="7" t="s">
        <v>3</v>
      </c>
      <c r="B4" s="27" t="s">
        <v>4</v>
      </c>
      <c r="C4" s="8" t="s">
        <v>5</v>
      </c>
      <c r="D4" s="8" t="s">
        <v>6</v>
      </c>
      <c r="E4" s="8" t="s">
        <v>7</v>
      </c>
      <c r="F4" s="8" t="s">
        <v>6</v>
      </c>
      <c r="G4" s="9" t="s">
        <v>27</v>
      </c>
      <c r="H4" s="8" t="s">
        <v>9</v>
      </c>
      <c r="I4" s="8" t="s">
        <v>5</v>
      </c>
      <c r="J4" s="8" t="s">
        <v>6</v>
      </c>
      <c r="K4" s="8" t="s">
        <v>7</v>
      </c>
      <c r="L4" s="8" t="s">
        <v>6</v>
      </c>
      <c r="M4" s="9" t="s">
        <v>29</v>
      </c>
      <c r="N4" s="10"/>
      <c r="O4" s="10"/>
      <c r="P4" s="10"/>
      <c r="Q4" s="10"/>
      <c r="R4" s="10"/>
      <c r="S4" s="10"/>
    </row>
    <row r="5" spans="1:20" ht="18.649999999999999" customHeight="1">
      <c r="A5" s="7" t="s">
        <v>10</v>
      </c>
      <c r="B5" s="27" t="s">
        <v>11</v>
      </c>
      <c r="C5" s="8" t="s">
        <v>12</v>
      </c>
      <c r="D5" s="8" t="s">
        <v>13</v>
      </c>
      <c r="E5" s="8" t="s">
        <v>13</v>
      </c>
      <c r="F5" s="8" t="s">
        <v>14</v>
      </c>
      <c r="G5" s="9" t="s">
        <v>8</v>
      </c>
      <c r="H5" s="8" t="s">
        <v>11</v>
      </c>
      <c r="I5" s="8" t="s">
        <v>12</v>
      </c>
      <c r="J5" s="8" t="s">
        <v>13</v>
      </c>
      <c r="K5" s="8" t="s">
        <v>13</v>
      </c>
      <c r="L5" s="8" t="s">
        <v>14</v>
      </c>
      <c r="M5" s="9" t="s">
        <v>8</v>
      </c>
      <c r="N5" s="10"/>
      <c r="O5" s="10"/>
      <c r="P5" s="10"/>
      <c r="Q5" s="10"/>
      <c r="R5" s="10"/>
      <c r="S5" s="10"/>
    </row>
    <row r="6" spans="1:20" ht="18.649999999999999" customHeight="1">
      <c r="A6" s="7" t="s">
        <v>15</v>
      </c>
      <c r="B6" s="27" t="s">
        <v>16</v>
      </c>
      <c r="C6" s="8" t="s">
        <v>17</v>
      </c>
      <c r="D6" s="28">
        <v>0.22</v>
      </c>
      <c r="E6" s="29">
        <v>5.2499999999999998E-2</v>
      </c>
      <c r="F6" s="8" t="s">
        <v>18</v>
      </c>
      <c r="G6" s="9" t="s">
        <v>28</v>
      </c>
      <c r="H6" s="8" t="s">
        <v>16</v>
      </c>
      <c r="I6" s="8" t="s">
        <v>19</v>
      </c>
      <c r="J6" s="28">
        <v>0.22</v>
      </c>
      <c r="K6" s="29">
        <v>5.2499999999999998E-2</v>
      </c>
      <c r="L6" s="8" t="s">
        <v>18</v>
      </c>
      <c r="M6" s="9" t="s">
        <v>28</v>
      </c>
      <c r="N6" s="10"/>
      <c r="O6" s="10"/>
      <c r="P6" s="11"/>
      <c r="Q6" s="11"/>
      <c r="R6" s="10"/>
      <c r="S6" s="10"/>
    </row>
    <row r="7" spans="1:20" ht="18.649999999999999" customHeight="1">
      <c r="A7" s="54" t="s">
        <v>31</v>
      </c>
      <c r="B7" s="49">
        <v>1507.55</v>
      </c>
      <c r="C7" s="32">
        <f t="shared" ref="C7:C14" si="0">ROUND((B7*0.25),2)</f>
        <v>376.89</v>
      </c>
      <c r="D7" s="36">
        <f t="shared" ref="D7:D14" si="1">ROUND((C7*0.22),2)</f>
        <v>82.92</v>
      </c>
      <c r="E7" s="32">
        <f t="shared" ref="E7:E14" si="2">ROUND((C7*0.0525),2)</f>
        <v>19.79</v>
      </c>
      <c r="F7" s="32">
        <f t="shared" ref="F7:F13" si="3">D7+E7</f>
        <v>102.71000000000001</v>
      </c>
      <c r="G7" s="38">
        <f t="shared" ref="G7:G13" si="4">C7-F7</f>
        <v>274.17999999999995</v>
      </c>
      <c r="H7" s="49">
        <v>3365.26</v>
      </c>
      <c r="I7" s="32">
        <f t="shared" ref="I7:I14" si="5">ROUND((H7*0.25),2)</f>
        <v>841.32</v>
      </c>
      <c r="J7" s="36">
        <f t="shared" ref="J7:J14" si="6">ROUND((I7*0.22),2)</f>
        <v>185.09</v>
      </c>
      <c r="K7" s="32">
        <f t="shared" ref="K7:K14" si="7">ROUND((I7*0.0525),2)</f>
        <v>44.17</v>
      </c>
      <c r="L7" s="32">
        <f t="shared" ref="L7:L13" si="8">J7+K7</f>
        <v>229.26</v>
      </c>
      <c r="M7" s="33">
        <f t="shared" ref="M7:M13" si="9">I7-L7</f>
        <v>612.06000000000006</v>
      </c>
      <c r="N7" s="10"/>
      <c r="O7" s="10"/>
      <c r="P7" s="11"/>
      <c r="Q7" s="11"/>
      <c r="R7" s="10"/>
      <c r="S7" s="10"/>
    </row>
    <row r="8" spans="1:20" ht="18.649999999999999" customHeight="1">
      <c r="A8" s="54" t="s">
        <v>36</v>
      </c>
      <c r="B8" s="49">
        <v>1822.84</v>
      </c>
      <c r="C8" s="32">
        <f t="shared" si="0"/>
        <v>455.71</v>
      </c>
      <c r="D8" s="36">
        <f t="shared" si="1"/>
        <v>100.26</v>
      </c>
      <c r="E8" s="32">
        <f t="shared" si="2"/>
        <v>23.92</v>
      </c>
      <c r="F8" s="32">
        <f t="shared" si="3"/>
        <v>124.18</v>
      </c>
      <c r="G8" s="38">
        <f t="shared" si="4"/>
        <v>331.53</v>
      </c>
      <c r="H8" s="49">
        <v>4055.77</v>
      </c>
      <c r="I8" s="32">
        <f t="shared" si="5"/>
        <v>1013.94</v>
      </c>
      <c r="J8" s="36">
        <f t="shared" si="6"/>
        <v>223.07</v>
      </c>
      <c r="K8" s="32">
        <f t="shared" si="7"/>
        <v>53.23</v>
      </c>
      <c r="L8" s="32">
        <f t="shared" si="8"/>
        <v>276.3</v>
      </c>
      <c r="M8" s="33">
        <f t="shared" si="9"/>
        <v>737.6400000000001</v>
      </c>
      <c r="N8" s="10"/>
      <c r="O8" s="10"/>
      <c r="P8" s="11"/>
      <c r="Q8" s="11"/>
      <c r="R8" s="10"/>
      <c r="S8" s="10"/>
    </row>
    <row r="9" spans="1:20" ht="18.649999999999999" customHeight="1">
      <c r="A9" s="54" t="s">
        <v>37</v>
      </c>
      <c r="B9" s="49">
        <v>1158.19</v>
      </c>
      <c r="C9" s="32">
        <f t="shared" si="0"/>
        <v>289.55</v>
      </c>
      <c r="D9" s="36">
        <f t="shared" si="1"/>
        <v>63.7</v>
      </c>
      <c r="E9" s="32">
        <f t="shared" si="2"/>
        <v>15.2</v>
      </c>
      <c r="F9" s="32">
        <f t="shared" si="3"/>
        <v>78.900000000000006</v>
      </c>
      <c r="G9" s="38">
        <f t="shared" si="4"/>
        <v>210.65</v>
      </c>
      <c r="H9" s="49">
        <v>2771.27</v>
      </c>
      <c r="I9" s="32">
        <f t="shared" si="5"/>
        <v>692.82</v>
      </c>
      <c r="J9" s="36">
        <f t="shared" si="6"/>
        <v>152.41999999999999</v>
      </c>
      <c r="K9" s="32">
        <f t="shared" si="7"/>
        <v>36.369999999999997</v>
      </c>
      <c r="L9" s="32">
        <f t="shared" si="8"/>
        <v>188.79</v>
      </c>
      <c r="M9" s="33">
        <f t="shared" si="9"/>
        <v>504.03000000000009</v>
      </c>
      <c r="N9" s="10"/>
      <c r="O9" s="10"/>
      <c r="P9" s="11"/>
      <c r="Q9" s="11"/>
      <c r="R9" s="10"/>
      <c r="S9" s="10"/>
    </row>
    <row r="10" spans="1:20" ht="18.649999999999999" customHeight="1">
      <c r="A10" s="54" t="s">
        <v>32</v>
      </c>
      <c r="B10" s="49">
        <v>1288.02</v>
      </c>
      <c r="C10" s="32">
        <f t="shared" si="0"/>
        <v>322.01</v>
      </c>
      <c r="D10" s="36">
        <f t="shared" si="1"/>
        <v>70.84</v>
      </c>
      <c r="E10" s="32">
        <f t="shared" si="2"/>
        <v>16.91</v>
      </c>
      <c r="F10" s="32">
        <f t="shared" si="3"/>
        <v>87.75</v>
      </c>
      <c r="G10" s="38">
        <f t="shared" si="4"/>
        <v>234.26</v>
      </c>
      <c r="H10" s="49">
        <v>3194.99</v>
      </c>
      <c r="I10" s="32">
        <f t="shared" si="5"/>
        <v>798.75</v>
      </c>
      <c r="J10" s="36">
        <f t="shared" si="6"/>
        <v>175.73</v>
      </c>
      <c r="K10" s="32">
        <f t="shared" si="7"/>
        <v>41.93</v>
      </c>
      <c r="L10" s="32">
        <f t="shared" si="8"/>
        <v>217.66</v>
      </c>
      <c r="M10" s="33">
        <f t="shared" si="9"/>
        <v>581.09</v>
      </c>
      <c r="N10" s="10"/>
      <c r="O10" s="10"/>
      <c r="P10" s="11"/>
      <c r="Q10" s="11"/>
      <c r="R10" s="10"/>
      <c r="S10" s="10"/>
    </row>
    <row r="11" spans="1:20" ht="18.649999999999999" customHeight="1">
      <c r="A11" s="54" t="s">
        <v>33</v>
      </c>
      <c r="B11" s="49">
        <v>1231.3399999999999</v>
      </c>
      <c r="C11" s="32">
        <f t="shared" si="0"/>
        <v>307.83999999999997</v>
      </c>
      <c r="D11" s="36">
        <f t="shared" si="1"/>
        <v>67.72</v>
      </c>
      <c r="E11" s="32">
        <f t="shared" si="2"/>
        <v>16.16</v>
      </c>
      <c r="F11" s="32">
        <f t="shared" si="3"/>
        <v>83.88</v>
      </c>
      <c r="G11" s="38">
        <f t="shared" si="4"/>
        <v>223.95999999999998</v>
      </c>
      <c r="H11" s="49">
        <v>3269.31</v>
      </c>
      <c r="I11" s="32">
        <f t="shared" si="5"/>
        <v>817.33</v>
      </c>
      <c r="J11" s="36">
        <f t="shared" si="6"/>
        <v>179.81</v>
      </c>
      <c r="K11" s="32">
        <f t="shared" si="7"/>
        <v>42.91</v>
      </c>
      <c r="L11" s="32">
        <f t="shared" si="8"/>
        <v>222.72</v>
      </c>
      <c r="M11" s="33">
        <f t="shared" si="9"/>
        <v>594.61</v>
      </c>
      <c r="N11" s="10"/>
      <c r="O11" s="10"/>
      <c r="P11" s="11"/>
      <c r="Q11" s="11"/>
      <c r="R11" s="10"/>
      <c r="S11" s="10"/>
    </row>
    <row r="12" spans="1:20" ht="18.649999999999999" customHeight="1">
      <c r="A12" s="54" t="s">
        <v>34</v>
      </c>
      <c r="B12" s="49">
        <v>964.22</v>
      </c>
      <c r="C12" s="32">
        <f t="shared" si="0"/>
        <v>241.06</v>
      </c>
      <c r="D12" s="36">
        <f t="shared" si="1"/>
        <v>53.03</v>
      </c>
      <c r="E12" s="32">
        <f t="shared" si="2"/>
        <v>12.66</v>
      </c>
      <c r="F12" s="32">
        <f t="shared" si="3"/>
        <v>65.69</v>
      </c>
      <c r="G12" s="38">
        <f t="shared" si="4"/>
        <v>175.37</v>
      </c>
      <c r="H12" s="49">
        <v>2459.37</v>
      </c>
      <c r="I12" s="32">
        <f t="shared" si="5"/>
        <v>614.84</v>
      </c>
      <c r="J12" s="36">
        <f t="shared" si="6"/>
        <v>135.26</v>
      </c>
      <c r="K12" s="32">
        <f t="shared" si="7"/>
        <v>32.28</v>
      </c>
      <c r="L12" s="32">
        <f t="shared" si="8"/>
        <v>167.54</v>
      </c>
      <c r="M12" s="33">
        <f t="shared" si="9"/>
        <v>447.30000000000007</v>
      </c>
      <c r="N12" s="10"/>
      <c r="O12" s="10"/>
      <c r="P12" s="11"/>
      <c r="Q12" s="11"/>
      <c r="R12" s="10"/>
      <c r="S12" s="10"/>
    </row>
    <row r="13" spans="1:20" ht="18.649999999999999" customHeight="1">
      <c r="A13" s="54" t="s">
        <v>38</v>
      </c>
      <c r="B13" s="49">
        <v>901.47</v>
      </c>
      <c r="C13" s="32">
        <f t="shared" si="0"/>
        <v>225.37</v>
      </c>
      <c r="D13" s="36">
        <f t="shared" si="1"/>
        <v>49.58</v>
      </c>
      <c r="E13" s="32">
        <f t="shared" si="2"/>
        <v>11.83</v>
      </c>
      <c r="F13" s="32">
        <f t="shared" si="3"/>
        <v>61.41</v>
      </c>
      <c r="G13" s="38">
        <f t="shared" si="4"/>
        <v>163.96</v>
      </c>
      <c r="H13" s="49">
        <v>2250.58</v>
      </c>
      <c r="I13" s="32">
        <f t="shared" si="5"/>
        <v>562.65</v>
      </c>
      <c r="J13" s="36">
        <f t="shared" si="6"/>
        <v>123.78</v>
      </c>
      <c r="K13" s="32">
        <f t="shared" si="7"/>
        <v>29.54</v>
      </c>
      <c r="L13" s="32">
        <f t="shared" si="8"/>
        <v>153.32</v>
      </c>
      <c r="M13" s="33">
        <f t="shared" si="9"/>
        <v>409.33</v>
      </c>
      <c r="N13" s="10"/>
      <c r="O13" s="10"/>
      <c r="P13" s="11"/>
      <c r="Q13" s="11"/>
      <c r="R13" s="10"/>
      <c r="S13" s="10"/>
    </row>
    <row r="14" spans="1:20" ht="18.649999999999999" customHeight="1" thickBot="1">
      <c r="A14" s="56" t="s">
        <v>20</v>
      </c>
      <c r="B14" s="50">
        <v>899.98</v>
      </c>
      <c r="C14" s="34">
        <f t="shared" si="0"/>
        <v>225</v>
      </c>
      <c r="D14" s="37">
        <f t="shared" si="1"/>
        <v>49.5</v>
      </c>
      <c r="E14" s="34">
        <f t="shared" si="2"/>
        <v>11.81</v>
      </c>
      <c r="F14" s="34">
        <f>D14+E14</f>
        <v>61.31</v>
      </c>
      <c r="G14" s="39">
        <f>C14-F14</f>
        <v>163.69</v>
      </c>
      <c r="H14" s="50">
        <v>2164.75</v>
      </c>
      <c r="I14" s="34">
        <f t="shared" si="5"/>
        <v>541.19000000000005</v>
      </c>
      <c r="J14" s="37">
        <f t="shared" si="6"/>
        <v>119.06</v>
      </c>
      <c r="K14" s="34">
        <f t="shared" si="7"/>
        <v>28.41</v>
      </c>
      <c r="L14" s="34">
        <f>J14+K14</f>
        <v>147.47</v>
      </c>
      <c r="M14" s="35">
        <f>I14-L14</f>
        <v>393.72</v>
      </c>
      <c r="N14" s="10"/>
      <c r="O14" s="10"/>
      <c r="P14" s="11"/>
      <c r="Q14" s="11"/>
      <c r="R14" s="10"/>
      <c r="S14" s="10"/>
    </row>
    <row r="15" spans="1:20" ht="11.15" customHeight="1" thickBot="1">
      <c r="A15" s="2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2"/>
    </row>
    <row r="16" spans="1:20" ht="20.149999999999999" customHeight="1" thickBot="1">
      <c r="A16" s="61" t="s">
        <v>21</v>
      </c>
      <c r="B16" s="62"/>
      <c r="C16" s="62"/>
      <c r="D16" s="62"/>
      <c r="E16" s="62"/>
      <c r="F16" s="62"/>
      <c r="G16" s="62"/>
      <c r="H16" s="62"/>
      <c r="I16" s="63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2"/>
    </row>
    <row r="17" spans="1:20" ht="18.649999999999999" customHeight="1">
      <c r="A17" s="15"/>
      <c r="B17" s="16"/>
      <c r="C17" s="17"/>
      <c r="D17" s="18" t="s">
        <v>22</v>
      </c>
      <c r="E17" s="8" t="s">
        <v>5</v>
      </c>
      <c r="F17" s="8" t="s">
        <v>6</v>
      </c>
      <c r="G17" s="8" t="s">
        <v>7</v>
      </c>
      <c r="H17" s="8" t="s">
        <v>6</v>
      </c>
      <c r="I17" s="9" t="s">
        <v>27</v>
      </c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2"/>
    </row>
    <row r="18" spans="1:20" ht="18.649999999999999" customHeight="1">
      <c r="A18" s="64" t="s">
        <v>23</v>
      </c>
      <c r="B18" s="65"/>
      <c r="C18" s="66"/>
      <c r="D18" s="8" t="s">
        <v>11</v>
      </c>
      <c r="E18" s="8" t="s">
        <v>12</v>
      </c>
      <c r="F18" s="8" t="s">
        <v>13</v>
      </c>
      <c r="G18" s="8" t="s">
        <v>13</v>
      </c>
      <c r="H18" s="8" t="s">
        <v>14</v>
      </c>
      <c r="I18" s="9" t="s">
        <v>8</v>
      </c>
      <c r="J18" s="14"/>
      <c r="K18" s="67"/>
      <c r="L18" s="14"/>
      <c r="M18" s="14"/>
      <c r="N18" s="13"/>
      <c r="O18" s="13"/>
      <c r="P18" s="13"/>
      <c r="Q18" s="13"/>
      <c r="R18" s="13"/>
      <c r="S18" s="13"/>
      <c r="T18" s="12"/>
    </row>
    <row r="19" spans="1:20" ht="18.649999999999999" customHeight="1" thickBot="1">
      <c r="A19" s="19"/>
      <c r="B19" s="20"/>
      <c r="C19" s="21"/>
      <c r="D19" s="8" t="s">
        <v>16</v>
      </c>
      <c r="E19" s="8" t="s">
        <v>24</v>
      </c>
      <c r="F19" s="28">
        <v>0.22</v>
      </c>
      <c r="G19" s="29">
        <v>5.2499999999999998E-2</v>
      </c>
      <c r="H19" s="8" t="s">
        <v>18</v>
      </c>
      <c r="I19" s="9" t="s">
        <v>28</v>
      </c>
      <c r="K19" s="67"/>
    </row>
    <row r="20" spans="1:20" ht="18.649999999999999" customHeight="1">
      <c r="A20" s="54" t="s">
        <v>35</v>
      </c>
      <c r="B20" s="23"/>
      <c r="C20" s="23"/>
      <c r="D20" s="51">
        <v>405.8</v>
      </c>
      <c r="E20" s="42">
        <f t="shared" ref="E20:E23" si="10">ROUND((D20*0.25),2)</f>
        <v>101.45</v>
      </c>
      <c r="F20" s="42">
        <f>ROUND((E20*0.22),2)</f>
        <v>22.32</v>
      </c>
      <c r="G20" s="42">
        <f>ROUND((E20*0.0525),2)</f>
        <v>5.33</v>
      </c>
      <c r="H20" s="42">
        <f>F20+G20</f>
        <v>27.65</v>
      </c>
      <c r="I20" s="43">
        <f>E20-H20</f>
        <v>73.800000000000011</v>
      </c>
      <c r="K20" s="67"/>
    </row>
    <row r="21" spans="1:20" ht="18.649999999999999" customHeight="1">
      <c r="A21" s="55" t="s">
        <v>26</v>
      </c>
      <c r="B21" s="22"/>
      <c r="C21" s="22"/>
      <c r="D21" s="52">
        <v>502.24</v>
      </c>
      <c r="E21" s="41">
        <f t="shared" si="10"/>
        <v>125.56</v>
      </c>
      <c r="F21" s="40">
        <f t="shared" ref="F21:F23" si="11">ROUND((E21*0.22),2)</f>
        <v>27.62</v>
      </c>
      <c r="G21" s="41">
        <f t="shared" ref="G21:G23" si="12">ROUND((E21*0.0525),2)</f>
        <v>6.59</v>
      </c>
      <c r="H21" s="41">
        <f t="shared" ref="H21:H23" si="13">F21+G21</f>
        <v>34.21</v>
      </c>
      <c r="I21" s="44">
        <f t="shared" ref="I21:I23" si="14">E21-H21</f>
        <v>91.35</v>
      </c>
      <c r="K21" s="67"/>
    </row>
    <row r="22" spans="1:20" ht="18.649999999999999" customHeight="1">
      <c r="A22" s="55" t="s">
        <v>30</v>
      </c>
      <c r="B22" s="22"/>
      <c r="C22" s="22"/>
      <c r="D22" s="52">
        <v>504.18</v>
      </c>
      <c r="E22" s="41">
        <f t="shared" si="10"/>
        <v>126.05</v>
      </c>
      <c r="F22" s="40">
        <f t="shared" si="11"/>
        <v>27.73</v>
      </c>
      <c r="G22" s="41">
        <f t="shared" si="12"/>
        <v>6.62</v>
      </c>
      <c r="H22" s="41">
        <f t="shared" si="13"/>
        <v>34.35</v>
      </c>
      <c r="I22" s="44">
        <f t="shared" si="14"/>
        <v>91.699999999999989</v>
      </c>
      <c r="K22" s="67"/>
    </row>
    <row r="23" spans="1:20" ht="18.649999999999999" customHeight="1" thickBot="1">
      <c r="A23" s="56" t="s">
        <v>39</v>
      </c>
      <c r="B23" s="24"/>
      <c r="C23" s="24"/>
      <c r="D23" s="53">
        <v>496.47</v>
      </c>
      <c r="E23" s="30">
        <f t="shared" si="10"/>
        <v>124.12</v>
      </c>
      <c r="F23" s="45">
        <f t="shared" si="11"/>
        <v>27.31</v>
      </c>
      <c r="G23" s="30">
        <f t="shared" si="12"/>
        <v>6.52</v>
      </c>
      <c r="H23" s="30">
        <f t="shared" si="13"/>
        <v>33.83</v>
      </c>
      <c r="I23" s="31">
        <f t="shared" si="14"/>
        <v>90.29</v>
      </c>
      <c r="K23" s="67"/>
    </row>
    <row r="24" spans="1:20" ht="20.5" customHeight="1" thickBot="1">
      <c r="A24" s="57" t="s">
        <v>25</v>
      </c>
      <c r="B24" s="20"/>
      <c r="C24" s="20"/>
      <c r="D24" s="20"/>
      <c r="E24" s="20"/>
      <c r="F24" s="20"/>
      <c r="G24" s="20"/>
      <c r="H24" s="20"/>
      <c r="I24" s="21"/>
      <c r="K24" s="67"/>
    </row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</sheetData>
  <mergeCells count="5">
    <mergeCell ref="A1:M1"/>
    <mergeCell ref="B2:M2"/>
    <mergeCell ref="A16:I16"/>
    <mergeCell ref="A18:C18"/>
    <mergeCell ref="K18:K24"/>
  </mergeCells>
  <pageMargins left="0.25" right="0.2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B62472EC73B4D9C74115641C92E52" ma:contentTypeVersion="15" ma:contentTypeDescription="Create a new document." ma:contentTypeScope="" ma:versionID="1b6597c56659b5b97e1b0a656ff443dd">
  <xsd:schema xmlns:xsd="http://www.w3.org/2001/XMLSchema" xmlns:xs="http://www.w3.org/2001/XMLSchema" xmlns:p="http://schemas.microsoft.com/office/2006/metadata/properties" xmlns:ns2="df47578f-8e2d-4f5e-8a70-e80b1e638954" xmlns:ns3="5a2017a2-43b2-4339-bcb6-81ed34d069df" targetNamespace="http://schemas.microsoft.com/office/2006/metadata/properties" ma:root="true" ma:fieldsID="0d30ea534cc40812cd58f7a098378cba" ns2:_="" ns3:_="">
    <xsd:import namespace="df47578f-8e2d-4f5e-8a70-e80b1e638954"/>
    <xsd:import namespace="5a2017a2-43b2-4339-bcb6-81ed34d06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7578f-8e2d-4f5e-8a70-e80b1e638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017a2-43b2-4339-bcb6-81ed34d06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46be95-10df-495a-bc7a-400d1646ad66}" ma:internalName="TaxCatchAll" ma:showField="CatchAllData" ma:web="5a2017a2-43b2-4339-bcb6-81ed34d06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f47578f-8e2d-4f5e-8a70-e80b1e638954" xsi:nil="true"/>
    <lcf76f155ced4ddcb4097134ff3c332f xmlns="df47578f-8e2d-4f5e-8a70-e80b1e638954">
      <Terms xmlns="http://schemas.microsoft.com/office/infopath/2007/PartnerControls"/>
    </lcf76f155ced4ddcb4097134ff3c332f>
    <TaxCatchAll xmlns="5a2017a2-43b2-4339-bcb6-81ed34d069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485BC-3906-48D5-BE65-B8FA41B46993}"/>
</file>

<file path=customXml/itemProps2.xml><?xml version="1.0" encoding="utf-8"?>
<ds:datastoreItem xmlns:ds="http://schemas.openxmlformats.org/officeDocument/2006/customXml" ds:itemID="{1893EF28-48C0-4DFF-B0BA-AC4133DB3212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customXml/itemProps3.xml><?xml version="1.0" encoding="utf-8"?>
<ds:datastoreItem xmlns:ds="http://schemas.openxmlformats.org/officeDocument/2006/customXml" ds:itemID="{ECB4DCB3-3655-4ADE-B25A-ACD4400686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</vt:lpstr>
      <vt:lpstr>'FY27'!Print_Area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Gil, Aracelis (GIC)</cp:lastModifiedBy>
  <cp:lastPrinted>2025-03-06T19:40:03Z</cp:lastPrinted>
  <dcterms:created xsi:type="dcterms:W3CDTF">2005-02-25T22:01:24Z</dcterms:created>
  <dcterms:modified xsi:type="dcterms:W3CDTF">2026-03-16T19:16:31Z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0x01010037DB62472EC73B4D9C74115641C92E52</vt:lpwstr>
  </property>
  <property fmtid="{D5CDD505-2E9C-101B-9397-08002B2CF9AE}" pid="3" name="Order">
    <vt:r8>2485200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